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40" activeTab="1"/>
  </bookViews>
  <sheets>
    <sheet name="汇总表" sheetId="3" r:id="rId1"/>
    <sheet name="分楼栋" sheetId="2" r:id="rId2"/>
  </sheets>
  <calcPr calcId="144525"/>
</workbook>
</file>

<file path=xl/sharedStrings.xml><?xml version="1.0" encoding="utf-8"?>
<sst xmlns="http://schemas.openxmlformats.org/spreadsheetml/2006/main" count="327" uniqueCount="46">
  <si>
    <t>防火门工程量清单及计价汇总表</t>
  </si>
  <si>
    <t>序号</t>
  </si>
  <si>
    <t>地块</t>
  </si>
  <si>
    <t>防火等级</t>
  </si>
  <si>
    <t>面积（㎡）</t>
  </si>
  <si>
    <t>综合单价（元/㎡）</t>
  </si>
  <si>
    <t>合价</t>
  </si>
  <si>
    <t>备注</t>
  </si>
  <si>
    <t>（元）</t>
  </si>
  <si>
    <t>14#（地上）</t>
  </si>
  <si>
    <t>甲</t>
  </si>
  <si>
    <t>乙</t>
  </si>
  <si>
    <t>丙</t>
  </si>
  <si>
    <t>小计</t>
  </si>
  <si>
    <t>14#（地下）</t>
  </si>
  <si>
    <t>15#（地上）</t>
  </si>
  <si>
    <t>15#（地下）</t>
  </si>
  <si>
    <t>16#（地上）</t>
  </si>
  <si>
    <t>16#（地下）</t>
  </si>
  <si>
    <t>17#（地上）</t>
  </si>
  <si>
    <t>17#（地下）</t>
  </si>
  <si>
    <t>18#（地上）</t>
  </si>
  <si>
    <t>18#（地下）</t>
  </si>
  <si>
    <t>19#（地上）</t>
  </si>
  <si>
    <t>19#（地下）</t>
  </si>
  <si>
    <t>20#（地上）</t>
  </si>
  <si>
    <t>20#（地下）</t>
  </si>
  <si>
    <t>21#（地上）</t>
  </si>
  <si>
    <t>21#（地下）</t>
  </si>
  <si>
    <t>3#车库</t>
  </si>
  <si>
    <t>合计</t>
  </si>
  <si>
    <t>防火门工程量清单及计价表</t>
  </si>
  <si>
    <t>楼号</t>
  </si>
  <si>
    <t>洞口尺寸</t>
  </si>
  <si>
    <t>数量（樘）</t>
  </si>
  <si>
    <t>（宽*高*厚）</t>
  </si>
  <si>
    <t>（单位：mm）</t>
  </si>
  <si>
    <t>1200*2100*68</t>
  </si>
  <si>
    <t>1000*2100*68</t>
  </si>
  <si>
    <t>1100*2100*68</t>
  </si>
  <si>
    <t>800*2100*68</t>
  </si>
  <si>
    <t>900*2100*68</t>
  </si>
  <si>
    <t>1500*2100*68</t>
  </si>
  <si>
    <t>1200*2200*68</t>
  </si>
  <si>
    <t>1100*2000*68</t>
  </si>
  <si>
    <t>2200*2100*68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</si>
</sst>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4"/>
      <color theme="1"/>
      <name val="宋体"/>
      <charset val="134"/>
      <scheme val="minor"/>
    </font>
    <font>
      <sz val="12"/>
      <color theme="1"/>
      <name val="宋体"/>
      <charset val="134"/>
    </font>
    <font>
      <sz val="10.5"/>
      <color theme="1"/>
      <name val="宋体"/>
      <charset val="134"/>
    </font>
    <font>
      <sz val="12"/>
      <name val="宋体"/>
      <charset val="134"/>
    </font>
    <font>
      <sz val="10.5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12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8" borderId="17" applyNumberFormat="0" applyFon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8" fillId="20" borderId="15" applyNumberFormat="0" applyAlignment="0" applyProtection="0">
      <alignment vertical="center"/>
    </xf>
    <xf numFmtId="0" fontId="23" fillId="20" borderId="14" applyNumberFormat="0" applyAlignment="0" applyProtection="0">
      <alignment vertical="center"/>
    </xf>
    <xf numFmtId="0" fontId="8" fillId="3" borderId="11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Font="1" applyBorder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8" xfId="0" applyFont="1" applyBorder="1">
      <alignment vertical="center"/>
    </xf>
    <xf numFmtId="0" fontId="4" fillId="0" borderId="8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0" fillId="0" borderId="8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5"/>
  <sheetViews>
    <sheetView topLeftCell="A66" workbookViewId="0">
      <selection activeCell="D76" sqref="D76"/>
    </sheetView>
  </sheetViews>
  <sheetFormatPr defaultColWidth="9" defaultRowHeight="14" outlineLevelCol="6"/>
  <cols>
    <col min="1" max="1" width="8" customWidth="1"/>
    <col min="2" max="2" width="13.4545454545455" customWidth="1"/>
    <col min="3" max="4" width="11.1272727272727" customWidth="1"/>
    <col min="5" max="5" width="12.5" customWidth="1"/>
    <col min="6" max="6" width="11.7545454545455" customWidth="1"/>
  </cols>
  <sheetData>
    <row r="1" ht="51" customHeight="1" spans="1:7">
      <c r="A1" s="2" t="s">
        <v>0</v>
      </c>
      <c r="B1" s="3"/>
      <c r="C1" s="3"/>
      <c r="D1" s="3"/>
      <c r="E1" s="3"/>
      <c r="F1" s="3"/>
      <c r="G1" s="3"/>
    </row>
    <row r="2" ht="15" spans="1:7">
      <c r="A2" s="4" t="s">
        <v>1</v>
      </c>
      <c r="B2" s="5" t="s">
        <v>2</v>
      </c>
      <c r="C2" s="7" t="s">
        <v>3</v>
      </c>
      <c r="D2" s="8" t="s">
        <v>4</v>
      </c>
      <c r="E2" s="5" t="s">
        <v>5</v>
      </c>
      <c r="F2" s="6" t="s">
        <v>6</v>
      </c>
      <c r="G2" s="7" t="s">
        <v>7</v>
      </c>
    </row>
    <row r="3" spans="1:7">
      <c r="A3" s="4"/>
      <c r="B3" s="5"/>
      <c r="C3" s="7"/>
      <c r="D3" s="10"/>
      <c r="E3" s="5"/>
      <c r="F3" s="9"/>
      <c r="G3" s="7"/>
    </row>
    <row r="4" ht="15" spans="1:7">
      <c r="A4" s="4"/>
      <c r="B4" s="5"/>
      <c r="C4" s="7"/>
      <c r="D4" s="10"/>
      <c r="E4" s="5"/>
      <c r="F4" s="11" t="s">
        <v>8</v>
      </c>
      <c r="G4" s="7"/>
    </row>
    <row r="5" ht="9" customHeight="1" spans="1:7">
      <c r="A5" s="4"/>
      <c r="B5" s="5"/>
      <c r="C5" s="7"/>
      <c r="D5" s="10"/>
      <c r="E5" s="5"/>
      <c r="F5" s="9"/>
      <c r="G5" s="7"/>
    </row>
    <row r="6" ht="15" customHeight="1" spans="1:7">
      <c r="A6" s="4"/>
      <c r="B6" s="5"/>
      <c r="C6" s="7"/>
      <c r="D6" s="13"/>
      <c r="E6" s="5"/>
      <c r="F6" s="14"/>
      <c r="G6" s="7"/>
    </row>
    <row r="7" s="1" customFormat="1" ht="24" customHeight="1" spans="1:7">
      <c r="A7" s="4">
        <v>1</v>
      </c>
      <c r="B7" s="4" t="s">
        <v>9</v>
      </c>
      <c r="C7" s="4" t="s">
        <v>10</v>
      </c>
      <c r="D7" s="4">
        <f>7.56</f>
        <v>7.56</v>
      </c>
      <c r="E7" s="16"/>
      <c r="F7" s="17"/>
      <c r="G7" s="18"/>
    </row>
    <row r="8" s="1" customFormat="1" ht="24" customHeight="1" spans="1:7">
      <c r="A8" s="4"/>
      <c r="B8" s="4"/>
      <c r="C8" s="4" t="s">
        <v>11</v>
      </c>
      <c r="D8" s="4">
        <f>6.3+124.74+136.08</f>
        <v>267.12</v>
      </c>
      <c r="E8" s="16"/>
      <c r="F8" s="17"/>
      <c r="G8" s="18"/>
    </row>
    <row r="9" s="1" customFormat="1" ht="24" customHeight="1" spans="1:7">
      <c r="A9" s="4"/>
      <c r="B9" s="4"/>
      <c r="C9" s="4" t="s">
        <v>12</v>
      </c>
      <c r="D9" s="4">
        <f>6.72+66.15+107.1+128.52</f>
        <v>308.49</v>
      </c>
      <c r="E9" s="16"/>
      <c r="F9" s="17"/>
      <c r="G9" s="18"/>
    </row>
    <row r="10" s="1" customFormat="1" ht="24" customHeight="1" spans="1:7">
      <c r="A10" s="18"/>
      <c r="B10" s="21" t="s">
        <v>13</v>
      </c>
      <c r="C10" s="23"/>
      <c r="D10" s="4">
        <f>SUM(D7:D9)</f>
        <v>583.17</v>
      </c>
      <c r="E10" s="24"/>
      <c r="F10" s="20"/>
      <c r="G10" s="18"/>
    </row>
    <row r="11" s="1" customFormat="1" ht="24" customHeight="1" spans="1:7">
      <c r="A11" s="4">
        <v>2</v>
      </c>
      <c r="B11" s="4" t="s">
        <v>14</v>
      </c>
      <c r="C11" s="4" t="s">
        <v>10</v>
      </c>
      <c r="D11" s="4">
        <f>42.84</f>
        <v>42.84</v>
      </c>
      <c r="E11" s="16"/>
      <c r="F11" s="17"/>
      <c r="G11" s="18"/>
    </row>
    <row r="12" s="1" customFormat="1" ht="24" customHeight="1" spans="1:7">
      <c r="A12" s="4"/>
      <c r="B12" s="4"/>
      <c r="C12" s="4" t="s">
        <v>11</v>
      </c>
      <c r="D12" s="4">
        <f>2.1+9.24+17.64</f>
        <v>28.98</v>
      </c>
      <c r="E12" s="16"/>
      <c r="F12" s="17"/>
      <c r="G12" s="18"/>
    </row>
    <row r="13" s="1" customFormat="1" ht="24" customHeight="1" spans="1:7">
      <c r="A13" s="4"/>
      <c r="B13" s="4"/>
      <c r="C13" s="4" t="s">
        <v>12</v>
      </c>
      <c r="D13" s="4">
        <f>3.78+6.3+7.56</f>
        <v>17.64</v>
      </c>
      <c r="E13" s="16"/>
      <c r="F13" s="17"/>
      <c r="G13" s="18"/>
    </row>
    <row r="14" s="1" customFormat="1" ht="24" customHeight="1" spans="1:7">
      <c r="A14" s="18"/>
      <c r="B14" s="21" t="s">
        <v>13</v>
      </c>
      <c r="C14" s="23"/>
      <c r="D14" s="4">
        <f>SUM(D11:D13)</f>
        <v>89.46</v>
      </c>
      <c r="E14" s="24"/>
      <c r="F14" s="20"/>
      <c r="G14" s="18"/>
    </row>
    <row r="15" s="1" customFormat="1" ht="24" customHeight="1" spans="1:7">
      <c r="A15" s="4">
        <v>3</v>
      </c>
      <c r="B15" s="4" t="s">
        <v>15</v>
      </c>
      <c r="C15" s="4" t="s">
        <v>10</v>
      </c>
      <c r="D15" s="4">
        <v>0</v>
      </c>
      <c r="E15" s="16"/>
      <c r="F15" s="17"/>
      <c r="G15" s="18"/>
    </row>
    <row r="16" s="1" customFormat="1" ht="24" customHeight="1" spans="1:7">
      <c r="A16" s="4"/>
      <c r="B16" s="4"/>
      <c r="C16" s="4" t="s">
        <v>11</v>
      </c>
      <c r="D16" s="4">
        <f>50.82+45.36</f>
        <v>96.18</v>
      </c>
      <c r="E16" s="16"/>
      <c r="F16" s="17"/>
      <c r="G16" s="18"/>
    </row>
    <row r="17" s="1" customFormat="1" ht="24" customHeight="1" spans="1:7">
      <c r="A17" s="4"/>
      <c r="B17" s="4"/>
      <c r="C17" s="4" t="s">
        <v>12</v>
      </c>
      <c r="D17" s="4">
        <v>141.12</v>
      </c>
      <c r="E17" s="16"/>
      <c r="F17" s="17"/>
      <c r="G17" s="18"/>
    </row>
    <row r="18" s="1" customFormat="1" ht="24" customHeight="1" spans="1:7">
      <c r="A18" s="18"/>
      <c r="B18" s="21" t="s">
        <v>13</v>
      </c>
      <c r="C18" s="23"/>
      <c r="D18" s="4">
        <f>SUM(D15:D17)</f>
        <v>237.3</v>
      </c>
      <c r="E18" s="24"/>
      <c r="F18" s="20"/>
      <c r="G18" s="18"/>
    </row>
    <row r="19" s="1" customFormat="1" ht="24" customHeight="1" spans="1:7">
      <c r="A19" s="4">
        <v>4</v>
      </c>
      <c r="B19" s="4" t="s">
        <v>16</v>
      </c>
      <c r="C19" s="4" t="s">
        <v>10</v>
      </c>
      <c r="D19" s="4">
        <v>15.12</v>
      </c>
      <c r="E19" s="16"/>
      <c r="F19" s="17"/>
      <c r="G19" s="18"/>
    </row>
    <row r="20" s="1" customFormat="1" ht="24" customHeight="1" spans="1:7">
      <c r="A20" s="4"/>
      <c r="B20" s="4"/>
      <c r="C20" s="4" t="s">
        <v>11</v>
      </c>
      <c r="D20" s="4">
        <f>2.31+2.52+3.15</f>
        <v>7.98</v>
      </c>
      <c r="E20" s="16"/>
      <c r="F20" s="17"/>
      <c r="G20" s="18"/>
    </row>
    <row r="21" s="1" customFormat="1" ht="24" customHeight="1" spans="1:7">
      <c r="A21" s="4"/>
      <c r="B21" s="4"/>
      <c r="C21" s="4" t="s">
        <v>12</v>
      </c>
      <c r="D21" s="4">
        <v>10.08</v>
      </c>
      <c r="E21" s="16"/>
      <c r="F21" s="17"/>
      <c r="G21" s="18"/>
    </row>
    <row r="22" s="1" customFormat="1" ht="24" customHeight="1" spans="1:7">
      <c r="A22" s="18"/>
      <c r="B22" s="21" t="s">
        <v>13</v>
      </c>
      <c r="C22" s="23"/>
      <c r="D22" s="4">
        <f>SUM(D19:D21)</f>
        <v>33.18</v>
      </c>
      <c r="E22" s="24"/>
      <c r="F22" s="20"/>
      <c r="G22" s="18"/>
    </row>
    <row r="23" s="1" customFormat="1" ht="24" customHeight="1" spans="1:7">
      <c r="A23" s="4">
        <v>5</v>
      </c>
      <c r="B23" s="4" t="s">
        <v>17</v>
      </c>
      <c r="C23" s="4" t="s">
        <v>10</v>
      </c>
      <c r="D23" s="4">
        <v>0</v>
      </c>
      <c r="E23" s="16"/>
      <c r="F23" s="17"/>
      <c r="G23" s="18"/>
    </row>
    <row r="24" s="1" customFormat="1" ht="24" customHeight="1" spans="1:7">
      <c r="A24" s="4"/>
      <c r="B24" s="4"/>
      <c r="C24" s="4" t="s">
        <v>11</v>
      </c>
      <c r="D24" s="4">
        <f>50.82+42.84+3.15</f>
        <v>96.81</v>
      </c>
      <c r="E24" s="16"/>
      <c r="F24" s="17"/>
      <c r="G24" s="18"/>
    </row>
    <row r="25" s="1" customFormat="1" ht="24" customHeight="1" spans="1:7">
      <c r="A25" s="4"/>
      <c r="B25" s="4"/>
      <c r="C25" s="4" t="s">
        <v>12</v>
      </c>
      <c r="D25" s="4">
        <v>141.12</v>
      </c>
      <c r="E25" s="16"/>
      <c r="F25" s="17"/>
      <c r="G25" s="18"/>
    </row>
    <row r="26" s="1" customFormat="1" ht="24" customHeight="1" spans="1:7">
      <c r="A26" s="18"/>
      <c r="B26" s="21" t="s">
        <v>13</v>
      </c>
      <c r="C26" s="23"/>
      <c r="D26" s="4">
        <f>SUM(D23:D25)</f>
        <v>237.93</v>
      </c>
      <c r="E26" s="24"/>
      <c r="F26" s="20"/>
      <c r="G26" s="18"/>
    </row>
    <row r="27" s="1" customFormat="1" ht="24" customHeight="1" spans="1:7">
      <c r="A27" s="4">
        <v>6</v>
      </c>
      <c r="B27" s="4" t="s">
        <v>18</v>
      </c>
      <c r="C27" s="4" t="s">
        <v>10</v>
      </c>
      <c r="D27" s="4">
        <f>4.2+17.64</f>
        <v>21.84</v>
      </c>
      <c r="E27" s="16"/>
      <c r="F27" s="17"/>
      <c r="G27" s="18"/>
    </row>
    <row r="28" s="1" customFormat="1" ht="24" customHeight="1" spans="1:7">
      <c r="A28" s="4"/>
      <c r="B28" s="4"/>
      <c r="C28" s="4" t="s">
        <v>11</v>
      </c>
      <c r="D28" s="4">
        <f>12.6+2.31+5.04</f>
        <v>19.95</v>
      </c>
      <c r="E28" s="16"/>
      <c r="F28" s="17"/>
      <c r="G28" s="18"/>
    </row>
    <row r="29" s="1" customFormat="1" ht="24" customHeight="1" spans="1:7">
      <c r="A29" s="4"/>
      <c r="B29" s="4"/>
      <c r="C29" s="4" t="s">
        <v>12</v>
      </c>
      <c r="D29" s="4">
        <v>10.08</v>
      </c>
      <c r="E29" s="16"/>
      <c r="F29" s="17"/>
      <c r="G29" s="18"/>
    </row>
    <row r="30" s="1" customFormat="1" ht="24" customHeight="1" spans="1:7">
      <c r="A30" s="18"/>
      <c r="B30" s="21" t="s">
        <v>13</v>
      </c>
      <c r="C30" s="23"/>
      <c r="D30" s="4">
        <f>SUM(D27:D29)</f>
        <v>51.87</v>
      </c>
      <c r="E30" s="24"/>
      <c r="F30" s="20"/>
      <c r="G30" s="18"/>
    </row>
    <row r="31" s="1" customFormat="1" ht="24" customHeight="1" spans="1:7">
      <c r="A31" s="4">
        <v>7</v>
      </c>
      <c r="B31" s="4" t="s">
        <v>19</v>
      </c>
      <c r="C31" s="4" t="s">
        <v>10</v>
      </c>
      <c r="D31" s="4">
        <v>5.04</v>
      </c>
      <c r="E31" s="16"/>
      <c r="F31" s="17"/>
      <c r="G31" s="18"/>
    </row>
    <row r="32" s="1" customFormat="1" ht="24" customHeight="1" spans="1:7">
      <c r="A32" s="4"/>
      <c r="B32" s="4"/>
      <c r="C32" s="4" t="s">
        <v>11</v>
      </c>
      <c r="D32" s="4">
        <f>46.2+45.36+3.15</f>
        <v>94.71</v>
      </c>
      <c r="E32" s="16"/>
      <c r="F32" s="17"/>
      <c r="G32" s="18"/>
    </row>
    <row r="33" s="1" customFormat="1" ht="24" customHeight="1" spans="1:7">
      <c r="A33" s="4"/>
      <c r="B33" s="4"/>
      <c r="C33" s="4" t="s">
        <v>12</v>
      </c>
      <c r="D33" s="4">
        <f>41.58+59.85</f>
        <v>101.43</v>
      </c>
      <c r="E33" s="16"/>
      <c r="F33" s="17"/>
      <c r="G33" s="18"/>
    </row>
    <row r="34" s="1" customFormat="1" ht="24" customHeight="1" spans="1:7">
      <c r="A34" s="18"/>
      <c r="B34" s="21" t="s">
        <v>13</v>
      </c>
      <c r="C34" s="23"/>
      <c r="D34" s="4">
        <f>SUM(D31:D33)</f>
        <v>201.18</v>
      </c>
      <c r="E34" s="24"/>
      <c r="F34" s="20"/>
      <c r="G34" s="18"/>
    </row>
    <row r="35" s="1" customFormat="1" ht="24" customHeight="1" spans="1:7">
      <c r="A35" s="4">
        <v>8</v>
      </c>
      <c r="B35" s="4" t="s">
        <v>20</v>
      </c>
      <c r="C35" s="4" t="s">
        <v>10</v>
      </c>
      <c r="D35" s="4">
        <f>2.1+15.12</f>
        <v>17.22</v>
      </c>
      <c r="E35" s="16"/>
      <c r="F35" s="17"/>
      <c r="G35" s="18"/>
    </row>
    <row r="36" s="1" customFormat="1" ht="24" customHeight="1" spans="1:7">
      <c r="A36" s="4"/>
      <c r="B36" s="4"/>
      <c r="C36" s="4" t="s">
        <v>11</v>
      </c>
      <c r="D36" s="4">
        <f>2.31+7.56</f>
        <v>9.87</v>
      </c>
      <c r="E36" s="16"/>
      <c r="F36" s="17"/>
      <c r="G36" s="18"/>
    </row>
    <row r="37" s="1" customFormat="1" ht="24" customHeight="1" spans="1:7">
      <c r="A37" s="4"/>
      <c r="B37" s="4"/>
      <c r="C37" s="4" t="s">
        <v>12</v>
      </c>
      <c r="D37" s="4">
        <f>2.31+3.15</f>
        <v>5.46</v>
      </c>
      <c r="E37" s="16"/>
      <c r="F37" s="17"/>
      <c r="G37" s="18"/>
    </row>
    <row r="38" s="1" customFormat="1" ht="24" customHeight="1" spans="1:7">
      <c r="A38" s="18"/>
      <c r="B38" s="21" t="s">
        <v>13</v>
      </c>
      <c r="C38" s="23"/>
      <c r="D38" s="4">
        <f>SUM(D35:D37)</f>
        <v>32.55</v>
      </c>
      <c r="E38" s="24"/>
      <c r="F38" s="20"/>
      <c r="G38" s="18"/>
    </row>
    <row r="39" s="1" customFormat="1" ht="24" customHeight="1" spans="1:7">
      <c r="A39" s="4">
        <v>9</v>
      </c>
      <c r="B39" s="4" t="s">
        <v>21</v>
      </c>
      <c r="C39" s="4" t="s">
        <v>10</v>
      </c>
      <c r="D39" s="4">
        <v>5.04</v>
      </c>
      <c r="E39" s="16"/>
      <c r="F39" s="17"/>
      <c r="G39" s="18"/>
    </row>
    <row r="40" s="1" customFormat="1" ht="24" customHeight="1" spans="1:7">
      <c r="A40" s="4"/>
      <c r="B40" s="4"/>
      <c r="C40" s="4" t="s">
        <v>11</v>
      </c>
      <c r="D40" s="4">
        <f>4.2+83.16+85.68</f>
        <v>173.04</v>
      </c>
      <c r="E40" s="16"/>
      <c r="F40" s="17"/>
      <c r="G40" s="18"/>
    </row>
    <row r="41" s="1" customFormat="1" ht="24" customHeight="1" spans="1:7">
      <c r="A41" s="4"/>
      <c r="B41" s="4"/>
      <c r="C41" s="4" t="s">
        <v>12</v>
      </c>
      <c r="D41" s="4">
        <f>75.6+95.76</f>
        <v>171.36</v>
      </c>
      <c r="E41" s="16"/>
      <c r="F41" s="17"/>
      <c r="G41" s="18"/>
    </row>
    <row r="42" s="1" customFormat="1" ht="24" customHeight="1" spans="1:7">
      <c r="A42" s="18"/>
      <c r="B42" s="21" t="s">
        <v>13</v>
      </c>
      <c r="C42" s="23"/>
      <c r="D42" s="4">
        <f>SUM(D39:D41)</f>
        <v>349.44</v>
      </c>
      <c r="E42" s="24"/>
      <c r="F42" s="20"/>
      <c r="G42" s="18"/>
    </row>
    <row r="43" s="1" customFormat="1" ht="24" customHeight="1" spans="1:7">
      <c r="A43" s="4">
        <v>10</v>
      </c>
      <c r="B43" s="4" t="s">
        <v>22</v>
      </c>
      <c r="C43" s="4" t="s">
        <v>10</v>
      </c>
      <c r="D43" s="4">
        <f>8.4+35.28+2.64</f>
        <v>46.32</v>
      </c>
      <c r="E43" s="16"/>
      <c r="F43" s="17"/>
      <c r="G43" s="18"/>
    </row>
    <row r="44" s="1" customFormat="1" ht="24" customHeight="1" spans="1:7">
      <c r="A44" s="4"/>
      <c r="B44" s="4"/>
      <c r="C44" s="4" t="s">
        <v>11</v>
      </c>
      <c r="D44" s="4">
        <f>10.5+4.62+5.04</f>
        <v>20.16</v>
      </c>
      <c r="E44" s="16"/>
      <c r="F44" s="17"/>
      <c r="G44" s="18"/>
    </row>
    <row r="45" s="1" customFormat="1" ht="24" customHeight="1" spans="1:7">
      <c r="A45" s="4"/>
      <c r="B45" s="4"/>
      <c r="C45" s="4" t="s">
        <v>12</v>
      </c>
      <c r="D45" s="4">
        <f>4.2+5.04</f>
        <v>9.24</v>
      </c>
      <c r="E45" s="16"/>
      <c r="F45" s="17"/>
      <c r="G45" s="18"/>
    </row>
    <row r="46" s="1" customFormat="1" ht="24" customHeight="1" spans="1:7">
      <c r="A46" s="18"/>
      <c r="B46" s="21" t="s">
        <v>13</v>
      </c>
      <c r="C46" s="23"/>
      <c r="D46" s="4">
        <f>SUM(D43:D45)</f>
        <v>75.72</v>
      </c>
      <c r="E46" s="24"/>
      <c r="F46" s="20"/>
      <c r="G46" s="18"/>
    </row>
    <row r="47" s="1" customFormat="1" ht="24" customHeight="1" spans="1:7">
      <c r="A47" s="4">
        <v>11</v>
      </c>
      <c r="B47" s="4" t="s">
        <v>23</v>
      </c>
      <c r="C47" s="4" t="s">
        <v>10</v>
      </c>
      <c r="D47" s="4">
        <v>0</v>
      </c>
      <c r="E47" s="16"/>
      <c r="F47" s="17"/>
      <c r="G47" s="18"/>
    </row>
    <row r="48" s="1" customFormat="1" ht="24" customHeight="1" spans="1:7">
      <c r="A48" s="4"/>
      <c r="B48" s="4"/>
      <c r="C48" s="4" t="s">
        <v>11</v>
      </c>
      <c r="D48" s="4">
        <f>87.78+90.72</f>
        <v>178.5</v>
      </c>
      <c r="E48" s="16"/>
      <c r="F48" s="17"/>
      <c r="G48" s="18"/>
    </row>
    <row r="49" s="1" customFormat="1" ht="24" customHeight="1" spans="1:7">
      <c r="A49" s="4"/>
      <c r="B49" s="4"/>
      <c r="C49" s="4" t="s">
        <v>12</v>
      </c>
      <c r="D49" s="4">
        <f>75.6+95.76</f>
        <v>171.36</v>
      </c>
      <c r="E49" s="16"/>
      <c r="F49" s="17"/>
      <c r="G49" s="18"/>
    </row>
    <row r="50" s="1" customFormat="1" ht="24" customHeight="1" spans="1:7">
      <c r="A50" s="18"/>
      <c r="B50" s="21" t="s">
        <v>13</v>
      </c>
      <c r="C50" s="23"/>
      <c r="D50" s="4">
        <f>SUM(D47:D49)</f>
        <v>349.86</v>
      </c>
      <c r="E50" s="24"/>
      <c r="F50" s="20"/>
      <c r="G50" s="18"/>
    </row>
    <row r="51" s="1" customFormat="1" ht="24" customHeight="1" spans="1:7">
      <c r="A51" s="4">
        <v>12</v>
      </c>
      <c r="B51" s="4" t="s">
        <v>24</v>
      </c>
      <c r="C51" s="4" t="s">
        <v>10</v>
      </c>
      <c r="D51" s="4">
        <f>15.12+2.64</f>
        <v>17.76</v>
      </c>
      <c r="E51" s="16"/>
      <c r="F51" s="17"/>
      <c r="G51" s="18"/>
    </row>
    <row r="52" s="1" customFormat="1" ht="24" customHeight="1" spans="1:7">
      <c r="A52" s="4"/>
      <c r="B52" s="4"/>
      <c r="C52" s="4" t="s">
        <v>11</v>
      </c>
      <c r="D52" s="4">
        <f>4.62+12.6</f>
        <v>17.22</v>
      </c>
      <c r="E52" s="16"/>
      <c r="F52" s="17"/>
      <c r="G52" s="18"/>
    </row>
    <row r="53" s="1" customFormat="1" ht="24" customHeight="1" spans="1:7">
      <c r="A53" s="4"/>
      <c r="B53" s="4"/>
      <c r="C53" s="4" t="s">
        <v>12</v>
      </c>
      <c r="D53" s="4">
        <f>4.2+5.04</f>
        <v>9.24</v>
      </c>
      <c r="E53" s="16"/>
      <c r="F53" s="17"/>
      <c r="G53" s="18"/>
    </row>
    <row r="54" s="1" customFormat="1" ht="24" customHeight="1" spans="1:7">
      <c r="A54" s="18"/>
      <c r="B54" s="21" t="s">
        <v>13</v>
      </c>
      <c r="C54" s="23"/>
      <c r="D54" s="4">
        <f>SUM(D51:D53)</f>
        <v>44.22</v>
      </c>
      <c r="E54" s="24"/>
      <c r="F54" s="20"/>
      <c r="G54" s="18"/>
    </row>
    <row r="55" s="1" customFormat="1" ht="24" customHeight="1" spans="1:7">
      <c r="A55" s="4">
        <v>13</v>
      </c>
      <c r="B55" s="4" t="s">
        <v>25</v>
      </c>
      <c r="C55" s="4" t="s">
        <v>10</v>
      </c>
      <c r="D55" s="4">
        <v>0</v>
      </c>
      <c r="E55" s="16"/>
      <c r="F55" s="17"/>
      <c r="G55" s="18"/>
    </row>
    <row r="56" s="1" customFormat="1" ht="24" customHeight="1" spans="1:7">
      <c r="A56" s="4"/>
      <c r="B56" s="4"/>
      <c r="C56" s="4" t="s">
        <v>11</v>
      </c>
      <c r="D56" s="4">
        <f>43.89+42.84</f>
        <v>86.73</v>
      </c>
      <c r="E56" s="16"/>
      <c r="F56" s="17"/>
      <c r="G56" s="18"/>
    </row>
    <row r="57" s="1" customFormat="1" ht="24" customHeight="1" spans="1:7">
      <c r="A57" s="4"/>
      <c r="B57" s="4"/>
      <c r="C57" s="4" t="s">
        <v>12</v>
      </c>
      <c r="D57" s="4">
        <f>37.8+47.88</f>
        <v>85.68</v>
      </c>
      <c r="E57" s="16"/>
      <c r="F57" s="17"/>
      <c r="G57" s="18"/>
    </row>
    <row r="58" s="1" customFormat="1" ht="24" customHeight="1" spans="1:7">
      <c r="A58" s="18"/>
      <c r="B58" s="21" t="s">
        <v>13</v>
      </c>
      <c r="C58" s="23"/>
      <c r="D58" s="4">
        <f>SUM(D55:D57)</f>
        <v>172.41</v>
      </c>
      <c r="E58" s="24"/>
      <c r="F58" s="20"/>
      <c r="G58" s="18"/>
    </row>
    <row r="59" s="1" customFormat="1" ht="24" customHeight="1" spans="1:7">
      <c r="A59" s="4">
        <v>14</v>
      </c>
      <c r="B59" s="4" t="s">
        <v>26</v>
      </c>
      <c r="C59" s="4" t="s">
        <v>10</v>
      </c>
      <c r="D59" s="4">
        <v>12.6</v>
      </c>
      <c r="E59" s="16"/>
      <c r="F59" s="17"/>
      <c r="G59" s="18"/>
    </row>
    <row r="60" s="1" customFormat="1" ht="24" customHeight="1" spans="1:7">
      <c r="A60" s="4"/>
      <c r="B60" s="4"/>
      <c r="C60" s="4" t="s">
        <v>11</v>
      </c>
      <c r="D60" s="4">
        <f>2.31+15.12</f>
        <v>17.43</v>
      </c>
      <c r="E60" s="16"/>
      <c r="F60" s="17"/>
      <c r="G60" s="18"/>
    </row>
    <row r="61" s="1" customFormat="1" ht="24" customHeight="1" spans="1:7">
      <c r="A61" s="4"/>
      <c r="B61" s="4"/>
      <c r="C61" s="4" t="s">
        <v>12</v>
      </c>
      <c r="D61" s="4">
        <f>2.1+2.52</f>
        <v>4.62</v>
      </c>
      <c r="E61" s="16"/>
      <c r="F61" s="17"/>
      <c r="G61" s="18"/>
    </row>
    <row r="62" s="1" customFormat="1" ht="24" customHeight="1" spans="1:7">
      <c r="A62" s="18"/>
      <c r="B62" s="21" t="s">
        <v>13</v>
      </c>
      <c r="C62" s="23"/>
      <c r="D62" s="4">
        <f>SUM(D59:D61)</f>
        <v>34.65</v>
      </c>
      <c r="E62" s="24"/>
      <c r="F62" s="20"/>
      <c r="G62" s="18"/>
    </row>
    <row r="63" s="1" customFormat="1" ht="24" customHeight="1" spans="1:7">
      <c r="A63" s="4">
        <v>15</v>
      </c>
      <c r="B63" s="4" t="s">
        <v>27</v>
      </c>
      <c r="C63" s="4" t="s">
        <v>10</v>
      </c>
      <c r="D63" s="4">
        <v>5.04</v>
      </c>
      <c r="E63" s="16"/>
      <c r="F63" s="17"/>
      <c r="G63" s="18"/>
    </row>
    <row r="64" s="1" customFormat="1" ht="24" customHeight="1" spans="1:7">
      <c r="A64" s="4"/>
      <c r="B64" s="4"/>
      <c r="C64" s="4" t="s">
        <v>11</v>
      </c>
      <c r="D64" s="4">
        <f>42+83.16+85.68</f>
        <v>210.84</v>
      </c>
      <c r="E64" s="16"/>
      <c r="F64" s="17"/>
      <c r="G64" s="18"/>
    </row>
    <row r="65" s="1" customFormat="1" ht="24" customHeight="1" spans="1:7">
      <c r="A65" s="4"/>
      <c r="B65" s="4"/>
      <c r="C65" s="4" t="s">
        <v>12</v>
      </c>
      <c r="D65" s="4">
        <f>75.6+176.4</f>
        <v>252</v>
      </c>
      <c r="E65" s="16"/>
      <c r="F65" s="17"/>
      <c r="G65" s="18"/>
    </row>
    <row r="66" s="1" customFormat="1" ht="24" customHeight="1" spans="1:7">
      <c r="A66" s="18"/>
      <c r="B66" s="21" t="s">
        <v>13</v>
      </c>
      <c r="C66" s="23"/>
      <c r="D66" s="4">
        <f>SUM(D63:D65)</f>
        <v>467.88</v>
      </c>
      <c r="E66" s="24"/>
      <c r="F66" s="20"/>
      <c r="G66" s="18"/>
    </row>
    <row r="67" s="1" customFormat="1" ht="24" customHeight="1" spans="1:7">
      <c r="A67" s="4">
        <v>16</v>
      </c>
      <c r="B67" s="4" t="s">
        <v>28</v>
      </c>
      <c r="C67" s="4" t="s">
        <v>10</v>
      </c>
      <c r="D67" s="4">
        <v>15.12</v>
      </c>
      <c r="E67" s="16"/>
      <c r="F67" s="17"/>
      <c r="G67" s="18"/>
    </row>
    <row r="68" s="1" customFormat="1" ht="24" customHeight="1" spans="1:7">
      <c r="A68" s="4"/>
      <c r="B68" s="4"/>
      <c r="C68" s="4" t="s">
        <v>11</v>
      </c>
      <c r="D68" s="4">
        <f>6.93+10.08</f>
        <v>17.01</v>
      </c>
      <c r="E68" s="16"/>
      <c r="F68" s="17"/>
      <c r="G68" s="18"/>
    </row>
    <row r="69" s="1" customFormat="1" ht="24" customHeight="1" spans="1:7">
      <c r="A69" s="4"/>
      <c r="B69" s="4"/>
      <c r="C69" s="4" t="s">
        <v>12</v>
      </c>
      <c r="D69" s="4">
        <f>4.2+10.08</f>
        <v>14.28</v>
      </c>
      <c r="E69" s="16"/>
      <c r="F69" s="17"/>
      <c r="G69" s="18"/>
    </row>
    <row r="70" s="1" customFormat="1" ht="24" customHeight="1" spans="1:7">
      <c r="A70" s="18"/>
      <c r="B70" s="21" t="s">
        <v>13</v>
      </c>
      <c r="C70" s="23"/>
      <c r="D70" s="4">
        <f>SUM(D67:D69)</f>
        <v>46.41</v>
      </c>
      <c r="E70" s="24"/>
      <c r="F70" s="20"/>
      <c r="G70" s="18"/>
    </row>
    <row r="71" s="1" customFormat="1" ht="24" customHeight="1" spans="1:7">
      <c r="A71" s="4">
        <v>17</v>
      </c>
      <c r="B71" s="4" t="s">
        <v>29</v>
      </c>
      <c r="C71" s="4" t="s">
        <v>10</v>
      </c>
      <c r="D71" s="4">
        <f>2.1+13.86</f>
        <v>15.96</v>
      </c>
      <c r="E71" s="16"/>
      <c r="F71" s="17"/>
      <c r="G71" s="18"/>
    </row>
    <row r="72" s="1" customFormat="1" ht="24" customHeight="1" spans="1:7">
      <c r="A72" s="4"/>
      <c r="B72" s="4"/>
      <c r="C72" s="4" t="s">
        <v>11</v>
      </c>
      <c r="D72" s="4">
        <v>3.15</v>
      </c>
      <c r="E72" s="16"/>
      <c r="F72" s="17"/>
      <c r="G72" s="18"/>
    </row>
    <row r="73" s="1" customFormat="1" ht="24" customHeight="1" spans="1:7">
      <c r="A73" s="4"/>
      <c r="B73" s="4"/>
      <c r="C73" s="4" t="s">
        <v>12</v>
      </c>
      <c r="D73" s="4">
        <v>0</v>
      </c>
      <c r="E73" s="16"/>
      <c r="F73" s="17"/>
      <c r="G73" s="18"/>
    </row>
    <row r="74" s="1" customFormat="1" ht="24" customHeight="1" spans="1:7">
      <c r="A74" s="18"/>
      <c r="B74" s="21" t="s">
        <v>13</v>
      </c>
      <c r="C74" s="23"/>
      <c r="D74" s="4">
        <f>SUM(D71:D73)</f>
        <v>19.11</v>
      </c>
      <c r="E74" s="24"/>
      <c r="F74" s="20"/>
      <c r="G74" s="18"/>
    </row>
    <row r="75" s="1" customFormat="1" ht="24" customHeight="1" spans="1:7">
      <c r="A75" s="21" t="s">
        <v>30</v>
      </c>
      <c r="B75" s="22"/>
      <c r="C75" s="22"/>
      <c r="D75" s="20">
        <f>D10+D14+D18+D22+D26+D30+D34+D38+D42+D46+D50+D54+D58+D62+D66+D70+D74</f>
        <v>3026.34</v>
      </c>
      <c r="E75" s="25"/>
      <c r="F75" s="20"/>
      <c r="G75" s="18"/>
    </row>
  </sheetData>
  <mergeCells count="25">
    <mergeCell ref="A1:G1"/>
    <mergeCell ref="B10:C10"/>
    <mergeCell ref="B14:C14"/>
    <mergeCell ref="B18:C18"/>
    <mergeCell ref="B22:C22"/>
    <mergeCell ref="B26:C26"/>
    <mergeCell ref="B30:C30"/>
    <mergeCell ref="B34:C34"/>
    <mergeCell ref="B38:C38"/>
    <mergeCell ref="B42:C42"/>
    <mergeCell ref="B46:C46"/>
    <mergeCell ref="B50:C50"/>
    <mergeCell ref="B54:C54"/>
    <mergeCell ref="B58:C58"/>
    <mergeCell ref="B62:C62"/>
    <mergeCell ref="B66:C66"/>
    <mergeCell ref="B70:C70"/>
    <mergeCell ref="B74:C74"/>
    <mergeCell ref="A75:C75"/>
    <mergeCell ref="A2:A6"/>
    <mergeCell ref="B2:B6"/>
    <mergeCell ref="C2:C6"/>
    <mergeCell ref="D2:D6"/>
    <mergeCell ref="E2:E6"/>
    <mergeCell ref="G2:G6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6"/>
  <sheetViews>
    <sheetView tabSelected="1" topLeftCell="A106" workbookViewId="0">
      <selection activeCell="A113" sqref="A113"/>
    </sheetView>
  </sheetViews>
  <sheetFormatPr defaultColWidth="9" defaultRowHeight="14"/>
  <cols>
    <col min="1" max="1" width="8" customWidth="1"/>
    <col min="2" max="2" width="12.2545454545455" customWidth="1"/>
    <col min="3" max="3" width="14.8727272727273" customWidth="1"/>
    <col min="4" max="5" width="11.1272727272727" customWidth="1"/>
    <col min="6" max="6" width="10.8727272727273" customWidth="1"/>
    <col min="7" max="7" width="12.5" customWidth="1"/>
    <col min="8" max="8" width="11.7545454545455" customWidth="1"/>
    <col min="9" max="9" width="7.37272727272727" customWidth="1"/>
    <col min="10" max="10" width="12.6272727272727"/>
    <col min="11" max="11" width="10.3727272727273"/>
  </cols>
  <sheetData>
    <row r="1" ht="51" customHeight="1" spans="1:9">
      <c r="A1" s="2" t="s">
        <v>31</v>
      </c>
      <c r="B1" s="3"/>
      <c r="C1" s="3"/>
      <c r="D1" s="3"/>
      <c r="E1" s="3"/>
      <c r="F1" s="3"/>
      <c r="G1" s="3"/>
      <c r="H1" s="3"/>
      <c r="I1" s="3"/>
    </row>
    <row r="2" ht="15" spans="1:9">
      <c r="A2" s="4" t="s">
        <v>1</v>
      </c>
      <c r="B2" s="5" t="s">
        <v>32</v>
      </c>
      <c r="C2" s="6" t="s">
        <v>33</v>
      </c>
      <c r="D2" s="7" t="s">
        <v>3</v>
      </c>
      <c r="E2" s="4" t="s">
        <v>34</v>
      </c>
      <c r="F2" s="8" t="s">
        <v>4</v>
      </c>
      <c r="G2" s="5" t="s">
        <v>5</v>
      </c>
      <c r="H2" s="6" t="s">
        <v>6</v>
      </c>
      <c r="I2" s="7" t="s">
        <v>7</v>
      </c>
    </row>
    <row r="3" spans="1:9">
      <c r="A3" s="4"/>
      <c r="B3" s="5"/>
      <c r="C3" s="9"/>
      <c r="D3" s="7"/>
      <c r="E3" s="4"/>
      <c r="F3" s="10"/>
      <c r="G3" s="5"/>
      <c r="H3" s="9"/>
      <c r="I3" s="7"/>
    </row>
    <row r="4" ht="15" spans="1:9">
      <c r="A4" s="4"/>
      <c r="B4" s="5"/>
      <c r="C4" s="11" t="s">
        <v>35</v>
      </c>
      <c r="D4" s="7"/>
      <c r="E4" s="4"/>
      <c r="F4" s="10"/>
      <c r="G4" s="5"/>
      <c r="H4" s="11" t="s">
        <v>8</v>
      </c>
      <c r="I4" s="7"/>
    </row>
    <row r="5" ht="9" customHeight="1" spans="1:9">
      <c r="A5" s="4"/>
      <c r="B5" s="5"/>
      <c r="C5" s="9"/>
      <c r="D5" s="7"/>
      <c r="E5" s="4"/>
      <c r="F5" s="10"/>
      <c r="G5" s="5"/>
      <c r="H5" s="9"/>
      <c r="I5" s="7"/>
    </row>
    <row r="6" ht="15" customHeight="1" spans="1:9">
      <c r="A6" s="4"/>
      <c r="B6" s="5"/>
      <c r="C6" s="12" t="s">
        <v>36</v>
      </c>
      <c r="D6" s="7"/>
      <c r="E6" s="4"/>
      <c r="F6" s="13"/>
      <c r="G6" s="5"/>
      <c r="H6" s="14"/>
      <c r="I6" s="7"/>
    </row>
    <row r="7" s="1" customFormat="1" ht="24" customHeight="1" spans="1:9">
      <c r="A7" s="4">
        <v>1</v>
      </c>
      <c r="B7" s="4" t="s">
        <v>9</v>
      </c>
      <c r="C7" s="15" t="s">
        <v>37</v>
      </c>
      <c r="D7" s="4" t="s">
        <v>10</v>
      </c>
      <c r="E7" s="4">
        <v>3</v>
      </c>
      <c r="F7" s="4">
        <f>1.2*2.1*E7</f>
        <v>7.56</v>
      </c>
      <c r="G7" s="16"/>
      <c r="H7" s="17"/>
      <c r="I7" s="18"/>
    </row>
    <row r="8" s="1" customFormat="1" ht="24" customHeight="1" spans="1:9">
      <c r="A8" s="4"/>
      <c r="B8" s="4"/>
      <c r="C8" s="15" t="s">
        <v>38</v>
      </c>
      <c r="D8" s="4" t="s">
        <v>11</v>
      </c>
      <c r="E8" s="4">
        <v>3</v>
      </c>
      <c r="F8" s="4">
        <f>1*2.1*E8</f>
        <v>6.3</v>
      </c>
      <c r="G8" s="16"/>
      <c r="H8" s="17"/>
      <c r="I8" s="18"/>
    </row>
    <row r="9" s="1" customFormat="1" ht="24" customHeight="1" spans="1:9">
      <c r="A9" s="4"/>
      <c r="B9" s="4"/>
      <c r="C9" s="15" t="s">
        <v>39</v>
      </c>
      <c r="D9" s="4" t="s">
        <v>11</v>
      </c>
      <c r="E9" s="4">
        <v>54</v>
      </c>
      <c r="F9" s="4">
        <f>1.1*2.1*E9</f>
        <v>124.74</v>
      </c>
      <c r="G9" s="16"/>
      <c r="H9" s="17"/>
      <c r="I9" s="18"/>
    </row>
    <row r="10" s="1" customFormat="1" ht="24" customHeight="1" spans="1:9">
      <c r="A10" s="4"/>
      <c r="B10" s="4"/>
      <c r="C10" s="15" t="s">
        <v>37</v>
      </c>
      <c r="D10" s="4" t="s">
        <v>11</v>
      </c>
      <c r="E10" s="4">
        <v>54</v>
      </c>
      <c r="F10" s="4">
        <f>1.2*2.1*E10</f>
        <v>136.08</v>
      </c>
      <c r="G10" s="16"/>
      <c r="H10" s="17"/>
      <c r="I10" s="18"/>
    </row>
    <row r="11" s="1" customFormat="1" ht="24" customHeight="1" spans="1:9">
      <c r="A11" s="4"/>
      <c r="B11" s="4"/>
      <c r="C11" s="15" t="s">
        <v>40</v>
      </c>
      <c r="D11" s="4" t="s">
        <v>12</v>
      </c>
      <c r="E11" s="4">
        <v>4</v>
      </c>
      <c r="F11" s="4">
        <f>0.8*2.1*E11</f>
        <v>6.72</v>
      </c>
      <c r="G11" s="16"/>
      <c r="H11" s="17"/>
      <c r="I11" s="18"/>
    </row>
    <row r="12" s="1" customFormat="1" ht="24" customHeight="1" spans="1:9">
      <c r="A12" s="4"/>
      <c r="B12" s="4"/>
      <c r="C12" s="15" t="s">
        <v>41</v>
      </c>
      <c r="D12" s="4" t="s">
        <v>12</v>
      </c>
      <c r="E12" s="4">
        <v>35</v>
      </c>
      <c r="F12" s="4">
        <f>0.9*2.1*E12</f>
        <v>66.15</v>
      </c>
      <c r="G12" s="16"/>
      <c r="H12" s="17"/>
      <c r="I12" s="18"/>
    </row>
    <row r="13" s="1" customFormat="1" ht="24" customHeight="1" spans="1:9">
      <c r="A13" s="4"/>
      <c r="B13" s="4"/>
      <c r="C13" s="15" t="s">
        <v>38</v>
      </c>
      <c r="D13" s="4" t="s">
        <v>12</v>
      </c>
      <c r="E13" s="4">
        <v>51</v>
      </c>
      <c r="F13" s="4">
        <f>1*2.1*E13</f>
        <v>107.1</v>
      </c>
      <c r="G13" s="16"/>
      <c r="H13" s="17"/>
      <c r="I13" s="18"/>
    </row>
    <row r="14" s="1" customFormat="1" ht="24" customHeight="1" spans="1:9">
      <c r="A14" s="4"/>
      <c r="B14" s="4"/>
      <c r="C14" s="15" t="s">
        <v>37</v>
      </c>
      <c r="D14" s="4" t="s">
        <v>12</v>
      </c>
      <c r="E14" s="4">
        <v>51</v>
      </c>
      <c r="F14" s="4">
        <f>1.2*2.1*E14</f>
        <v>128.52</v>
      </c>
      <c r="G14" s="16"/>
      <c r="H14" s="17"/>
      <c r="I14" s="18"/>
    </row>
    <row r="15" s="1" customFormat="1" ht="24" customHeight="1" spans="1:9">
      <c r="A15" s="18"/>
      <c r="B15" s="19" t="s">
        <v>13</v>
      </c>
      <c r="C15" s="19"/>
      <c r="D15" s="19"/>
      <c r="E15" s="19"/>
      <c r="F15" s="19"/>
      <c r="G15" s="19"/>
      <c r="H15" s="20"/>
      <c r="I15" s="18"/>
    </row>
    <row r="16" s="1" customFormat="1" ht="24" customHeight="1" spans="1:9">
      <c r="A16" s="4">
        <v>2</v>
      </c>
      <c r="B16" s="4" t="s">
        <v>14</v>
      </c>
      <c r="C16" s="15" t="s">
        <v>37</v>
      </c>
      <c r="D16" s="4" t="s">
        <v>10</v>
      </c>
      <c r="E16" s="4">
        <v>17</v>
      </c>
      <c r="F16" s="4">
        <f>1.2*2.1*E16</f>
        <v>42.84</v>
      </c>
      <c r="G16" s="16"/>
      <c r="H16" s="17"/>
      <c r="I16" s="18"/>
    </row>
    <row r="17" s="1" customFormat="1" ht="24" customHeight="1" spans="1:9">
      <c r="A17" s="4"/>
      <c r="B17" s="4"/>
      <c r="C17" s="15" t="s">
        <v>38</v>
      </c>
      <c r="D17" s="4" t="s">
        <v>11</v>
      </c>
      <c r="E17" s="4">
        <v>1</v>
      </c>
      <c r="F17" s="4">
        <f>1*2.1*E17</f>
        <v>2.1</v>
      </c>
      <c r="G17" s="16"/>
      <c r="H17" s="17"/>
      <c r="I17" s="18"/>
    </row>
    <row r="18" s="1" customFormat="1" ht="24" customHeight="1" spans="1:9">
      <c r="A18" s="4"/>
      <c r="B18" s="4"/>
      <c r="C18" s="15" t="s">
        <v>39</v>
      </c>
      <c r="D18" s="4" t="s">
        <v>11</v>
      </c>
      <c r="E18" s="4">
        <v>4</v>
      </c>
      <c r="F18" s="4">
        <f>1.1*2.1*E18</f>
        <v>9.24</v>
      </c>
      <c r="G18" s="16"/>
      <c r="H18" s="17"/>
      <c r="I18" s="18"/>
    </row>
    <row r="19" s="1" customFormat="1" ht="24" customHeight="1" spans="1:9">
      <c r="A19" s="4"/>
      <c r="B19" s="4"/>
      <c r="C19" s="15" t="s">
        <v>37</v>
      </c>
      <c r="D19" s="4" t="s">
        <v>11</v>
      </c>
      <c r="E19" s="4">
        <v>7</v>
      </c>
      <c r="F19" s="4">
        <f>1.2*2.1*E19</f>
        <v>17.64</v>
      </c>
      <c r="G19" s="16"/>
      <c r="H19" s="17"/>
      <c r="I19" s="18"/>
    </row>
    <row r="20" s="1" customFormat="1" ht="24" customHeight="1" spans="1:9">
      <c r="A20" s="4"/>
      <c r="B20" s="4"/>
      <c r="C20" s="15" t="s">
        <v>41</v>
      </c>
      <c r="D20" s="4" t="s">
        <v>12</v>
      </c>
      <c r="E20" s="4">
        <v>2</v>
      </c>
      <c r="F20" s="4">
        <f>0.9*2.1*E20</f>
        <v>3.78</v>
      </c>
      <c r="G20" s="16"/>
      <c r="H20" s="17"/>
      <c r="I20" s="18"/>
    </row>
    <row r="21" s="1" customFormat="1" ht="24" customHeight="1" spans="1:9">
      <c r="A21" s="4"/>
      <c r="B21" s="4"/>
      <c r="C21" s="15" t="s">
        <v>38</v>
      </c>
      <c r="D21" s="4" t="s">
        <v>12</v>
      </c>
      <c r="E21" s="4">
        <v>3</v>
      </c>
      <c r="F21" s="4">
        <f>1*2.1*E21</f>
        <v>6.3</v>
      </c>
      <c r="G21" s="16"/>
      <c r="H21" s="17"/>
      <c r="I21" s="18"/>
    </row>
    <row r="22" s="1" customFormat="1" ht="24" customHeight="1" spans="1:9">
      <c r="A22" s="4"/>
      <c r="B22" s="4"/>
      <c r="C22" s="15" t="s">
        <v>37</v>
      </c>
      <c r="D22" s="4" t="s">
        <v>12</v>
      </c>
      <c r="E22" s="4">
        <v>3</v>
      </c>
      <c r="F22" s="4">
        <f>1.2*2.1*E22</f>
        <v>7.56</v>
      </c>
      <c r="G22" s="16"/>
      <c r="H22" s="17"/>
      <c r="I22" s="18"/>
    </row>
    <row r="23" s="1" customFormat="1" ht="24" customHeight="1" spans="1:9">
      <c r="A23" s="18"/>
      <c r="B23" s="19" t="s">
        <v>13</v>
      </c>
      <c r="C23" s="19"/>
      <c r="D23" s="19"/>
      <c r="E23" s="19"/>
      <c r="F23" s="19"/>
      <c r="G23" s="19"/>
      <c r="H23" s="20"/>
      <c r="I23" s="18"/>
    </row>
    <row r="24" s="1" customFormat="1" ht="24" customHeight="1" spans="1:9">
      <c r="A24" s="4">
        <v>3</v>
      </c>
      <c r="B24" s="4" t="s">
        <v>15</v>
      </c>
      <c r="C24" s="15" t="s">
        <v>39</v>
      </c>
      <c r="D24" s="4" t="s">
        <v>11</v>
      </c>
      <c r="E24" s="4">
        <v>22</v>
      </c>
      <c r="F24" s="4">
        <f>1.1*2.1*E24</f>
        <v>50.82</v>
      </c>
      <c r="G24" s="16"/>
      <c r="H24" s="17"/>
      <c r="I24" s="18"/>
    </row>
    <row r="25" s="1" customFormat="1" ht="24" customHeight="1" spans="1:9">
      <c r="A25" s="4"/>
      <c r="B25" s="4"/>
      <c r="C25" s="15" t="s">
        <v>37</v>
      </c>
      <c r="D25" s="4" t="s">
        <v>11</v>
      </c>
      <c r="E25" s="4">
        <v>18</v>
      </c>
      <c r="F25" s="4">
        <f>1.2*2.1*E25</f>
        <v>45.36</v>
      </c>
      <c r="G25" s="16"/>
      <c r="H25" s="17"/>
      <c r="I25" s="18"/>
    </row>
    <row r="26" s="1" customFormat="1" ht="24" customHeight="1" spans="1:9">
      <c r="A26" s="4"/>
      <c r="B26" s="4"/>
      <c r="C26" s="15" t="s">
        <v>37</v>
      </c>
      <c r="D26" s="4" t="s">
        <v>12</v>
      </c>
      <c r="E26" s="4">
        <v>56</v>
      </c>
      <c r="F26" s="4">
        <f>1.2*2.1*E26</f>
        <v>141.12</v>
      </c>
      <c r="G26" s="16"/>
      <c r="H26" s="17"/>
      <c r="I26" s="18"/>
    </row>
    <row r="27" s="1" customFormat="1" ht="24" customHeight="1" spans="1:9">
      <c r="A27" s="18"/>
      <c r="B27" s="19" t="s">
        <v>13</v>
      </c>
      <c r="C27" s="19"/>
      <c r="D27" s="19"/>
      <c r="E27" s="19"/>
      <c r="F27" s="19"/>
      <c r="G27" s="19"/>
      <c r="H27" s="20"/>
      <c r="I27" s="18"/>
    </row>
    <row r="28" s="1" customFormat="1" ht="24" customHeight="1" spans="1:9">
      <c r="A28" s="4">
        <v>4</v>
      </c>
      <c r="B28" s="4" t="s">
        <v>16</v>
      </c>
      <c r="C28" s="15" t="s">
        <v>37</v>
      </c>
      <c r="D28" s="4" t="s">
        <v>10</v>
      </c>
      <c r="E28" s="4">
        <v>6</v>
      </c>
      <c r="F28" s="4">
        <f>1.2*2.1*E28</f>
        <v>15.12</v>
      </c>
      <c r="G28" s="16"/>
      <c r="H28" s="17"/>
      <c r="I28" s="18"/>
    </row>
    <row r="29" s="1" customFormat="1" ht="24" customHeight="1" spans="1:9">
      <c r="A29" s="4"/>
      <c r="B29" s="4"/>
      <c r="C29" s="15" t="s">
        <v>39</v>
      </c>
      <c r="D29" s="4" t="s">
        <v>11</v>
      </c>
      <c r="E29" s="4">
        <v>1</v>
      </c>
      <c r="F29" s="4">
        <f>1.1*2.1*E29</f>
        <v>2.31</v>
      </c>
      <c r="G29" s="16"/>
      <c r="H29" s="17"/>
      <c r="I29" s="18"/>
    </row>
    <row r="30" s="1" customFormat="1" ht="24" customHeight="1" spans="1:9">
      <c r="A30" s="4"/>
      <c r="B30" s="4"/>
      <c r="C30" s="15" t="s">
        <v>37</v>
      </c>
      <c r="D30" s="4" t="s">
        <v>11</v>
      </c>
      <c r="E30" s="4">
        <v>1</v>
      </c>
      <c r="F30" s="4">
        <f>1.2*2.1*E30</f>
        <v>2.52</v>
      </c>
      <c r="G30" s="16"/>
      <c r="H30" s="17"/>
      <c r="I30" s="18"/>
    </row>
    <row r="31" s="1" customFormat="1" ht="24" customHeight="1" spans="1:9">
      <c r="A31" s="4"/>
      <c r="B31" s="4"/>
      <c r="C31" s="15" t="s">
        <v>42</v>
      </c>
      <c r="D31" s="4" t="s">
        <v>11</v>
      </c>
      <c r="E31" s="4">
        <v>1</v>
      </c>
      <c r="F31" s="4">
        <f>1.5*2.1*E31</f>
        <v>3.15</v>
      </c>
      <c r="G31" s="16"/>
      <c r="H31" s="17"/>
      <c r="I31" s="18"/>
    </row>
    <row r="32" s="1" customFormat="1" ht="24" customHeight="1" spans="1:9">
      <c r="A32" s="4"/>
      <c r="B32" s="4"/>
      <c r="C32" s="15" t="s">
        <v>37</v>
      </c>
      <c r="D32" s="4" t="s">
        <v>12</v>
      </c>
      <c r="E32" s="4">
        <v>4</v>
      </c>
      <c r="F32" s="4">
        <f>1.2*2.1*E32</f>
        <v>10.08</v>
      </c>
      <c r="G32" s="16"/>
      <c r="H32" s="17"/>
      <c r="I32" s="18"/>
    </row>
    <row r="33" s="1" customFormat="1" ht="24" customHeight="1" spans="1:9">
      <c r="A33" s="18"/>
      <c r="B33" s="19" t="s">
        <v>13</v>
      </c>
      <c r="C33" s="19"/>
      <c r="D33" s="19"/>
      <c r="E33" s="19"/>
      <c r="F33" s="19"/>
      <c r="G33" s="19"/>
      <c r="H33" s="20"/>
      <c r="I33" s="18"/>
    </row>
    <row r="34" s="1" customFormat="1" ht="24" customHeight="1" spans="1:9">
      <c r="A34" s="4">
        <v>5</v>
      </c>
      <c r="B34" s="4" t="s">
        <v>17</v>
      </c>
      <c r="C34" s="15" t="s">
        <v>39</v>
      </c>
      <c r="D34" s="4" t="s">
        <v>11</v>
      </c>
      <c r="E34" s="4">
        <v>22</v>
      </c>
      <c r="F34" s="4">
        <f>1.1*2.1*E34</f>
        <v>50.82</v>
      </c>
      <c r="G34" s="16"/>
      <c r="H34" s="17"/>
      <c r="I34" s="18"/>
    </row>
    <row r="35" s="1" customFormat="1" ht="24" customHeight="1" spans="1:9">
      <c r="A35" s="4"/>
      <c r="B35" s="4"/>
      <c r="C35" s="15" t="s">
        <v>37</v>
      </c>
      <c r="D35" s="4" t="s">
        <v>11</v>
      </c>
      <c r="E35" s="4">
        <v>17</v>
      </c>
      <c r="F35" s="4">
        <f>1.2*2.1*E35</f>
        <v>42.84</v>
      </c>
      <c r="G35" s="16"/>
      <c r="H35" s="17"/>
      <c r="I35" s="18"/>
    </row>
    <row r="36" s="1" customFormat="1" ht="24" customHeight="1" spans="1:9">
      <c r="A36" s="4"/>
      <c r="B36" s="4"/>
      <c r="C36" s="15" t="s">
        <v>42</v>
      </c>
      <c r="D36" s="4" t="s">
        <v>11</v>
      </c>
      <c r="E36" s="4">
        <v>1</v>
      </c>
      <c r="F36" s="4">
        <f>1.5*2.1*E36</f>
        <v>3.15</v>
      </c>
      <c r="G36" s="16"/>
      <c r="H36" s="17"/>
      <c r="I36" s="18"/>
    </row>
    <row r="37" s="1" customFormat="1" ht="24" customHeight="1" spans="1:9">
      <c r="A37" s="4"/>
      <c r="B37" s="4"/>
      <c r="C37" s="15" t="s">
        <v>37</v>
      </c>
      <c r="D37" s="4" t="s">
        <v>12</v>
      </c>
      <c r="E37" s="4">
        <v>56</v>
      </c>
      <c r="F37" s="4">
        <f>1.2*2.1*E37</f>
        <v>141.12</v>
      </c>
      <c r="G37" s="16"/>
      <c r="H37" s="17"/>
      <c r="I37" s="18"/>
    </row>
    <row r="38" s="1" customFormat="1" ht="24" customHeight="1" spans="1:9">
      <c r="A38" s="18"/>
      <c r="B38" s="19" t="s">
        <v>13</v>
      </c>
      <c r="C38" s="19"/>
      <c r="D38" s="19"/>
      <c r="E38" s="19"/>
      <c r="F38" s="19"/>
      <c r="G38" s="19"/>
      <c r="H38" s="20"/>
      <c r="I38" s="18"/>
    </row>
    <row r="39" s="1" customFormat="1" ht="24" customHeight="1" spans="1:9">
      <c r="A39" s="4">
        <v>6</v>
      </c>
      <c r="B39" s="4" t="s">
        <v>18</v>
      </c>
      <c r="C39" s="15" t="s">
        <v>38</v>
      </c>
      <c r="D39" s="4" t="s">
        <v>10</v>
      </c>
      <c r="E39" s="4">
        <v>2</v>
      </c>
      <c r="F39" s="4">
        <f>1*2.1*E39</f>
        <v>4.2</v>
      </c>
      <c r="G39" s="16"/>
      <c r="H39" s="17"/>
      <c r="I39" s="18"/>
    </row>
    <row r="40" s="1" customFormat="1" ht="24" customHeight="1" spans="1:9">
      <c r="A40" s="4"/>
      <c r="B40" s="4"/>
      <c r="C40" s="15" t="s">
        <v>37</v>
      </c>
      <c r="D40" s="4" t="s">
        <v>10</v>
      </c>
      <c r="E40" s="4">
        <v>7</v>
      </c>
      <c r="F40" s="4">
        <f>1.2*2.1*E40</f>
        <v>17.64</v>
      </c>
      <c r="G40" s="16"/>
      <c r="H40" s="17"/>
      <c r="I40" s="18"/>
    </row>
    <row r="41" s="1" customFormat="1" ht="24" customHeight="1" spans="1:9">
      <c r="A41" s="4"/>
      <c r="B41" s="4"/>
      <c r="C41" s="15" t="s">
        <v>38</v>
      </c>
      <c r="D41" s="4" t="s">
        <v>11</v>
      </c>
      <c r="E41" s="4">
        <v>6</v>
      </c>
      <c r="F41" s="4">
        <f>1*2.1*E41</f>
        <v>12.6</v>
      </c>
      <c r="G41" s="16"/>
      <c r="H41" s="17"/>
      <c r="I41" s="18"/>
    </row>
    <row r="42" s="1" customFormat="1" ht="24" customHeight="1" spans="1:9">
      <c r="A42" s="4"/>
      <c r="B42" s="4"/>
      <c r="C42" s="15" t="s">
        <v>39</v>
      </c>
      <c r="D42" s="4" t="s">
        <v>11</v>
      </c>
      <c r="E42" s="4">
        <v>1</v>
      </c>
      <c r="F42" s="4">
        <f>1.1*2.1*E42</f>
        <v>2.31</v>
      </c>
      <c r="G42" s="16"/>
      <c r="H42" s="17"/>
      <c r="I42" s="18"/>
    </row>
    <row r="43" s="1" customFormat="1" ht="24" customHeight="1" spans="1:9">
      <c r="A43" s="4"/>
      <c r="B43" s="4"/>
      <c r="C43" s="15" t="s">
        <v>37</v>
      </c>
      <c r="D43" s="4" t="s">
        <v>11</v>
      </c>
      <c r="E43" s="4">
        <v>2</v>
      </c>
      <c r="F43" s="4">
        <f>1.2*2.1*E43</f>
        <v>5.04</v>
      </c>
      <c r="G43" s="16"/>
      <c r="H43" s="17"/>
      <c r="I43" s="18"/>
    </row>
    <row r="44" s="1" customFormat="1" ht="24" customHeight="1" spans="1:9">
      <c r="A44" s="4"/>
      <c r="B44" s="4"/>
      <c r="C44" s="15" t="s">
        <v>37</v>
      </c>
      <c r="D44" s="4" t="s">
        <v>12</v>
      </c>
      <c r="E44" s="4">
        <v>4</v>
      </c>
      <c r="F44" s="4">
        <f>1.2*2.1*E44</f>
        <v>10.08</v>
      </c>
      <c r="G44" s="16"/>
      <c r="H44" s="17"/>
      <c r="I44" s="18"/>
    </row>
    <row r="45" s="1" customFormat="1" ht="24" customHeight="1" spans="1:9">
      <c r="A45" s="18"/>
      <c r="B45" s="19" t="s">
        <v>13</v>
      </c>
      <c r="C45" s="19"/>
      <c r="D45" s="19"/>
      <c r="E45" s="19"/>
      <c r="F45" s="19"/>
      <c r="G45" s="19"/>
      <c r="H45" s="20"/>
      <c r="I45" s="18"/>
    </row>
    <row r="46" s="1" customFormat="1" ht="24" customHeight="1" spans="1:9">
      <c r="A46" s="4">
        <v>7</v>
      </c>
      <c r="B46" s="4" t="s">
        <v>19</v>
      </c>
      <c r="C46" s="15" t="s">
        <v>37</v>
      </c>
      <c r="D46" s="4" t="s">
        <v>10</v>
      </c>
      <c r="E46" s="4">
        <v>2</v>
      </c>
      <c r="F46" s="4">
        <f>1.2*2.1*E46</f>
        <v>5.04</v>
      </c>
      <c r="G46" s="16"/>
      <c r="H46" s="17"/>
      <c r="I46" s="18"/>
    </row>
    <row r="47" s="1" customFormat="1" ht="24" customHeight="1" spans="1:9">
      <c r="A47" s="4"/>
      <c r="B47" s="4"/>
      <c r="C47" s="15" t="s">
        <v>39</v>
      </c>
      <c r="D47" s="4" t="s">
        <v>11</v>
      </c>
      <c r="E47" s="4">
        <v>20</v>
      </c>
      <c r="F47" s="4">
        <f>1.1*2.1*E47</f>
        <v>46.2</v>
      </c>
      <c r="G47" s="16"/>
      <c r="H47" s="17"/>
      <c r="I47" s="18"/>
    </row>
    <row r="48" s="1" customFormat="1" ht="24" customHeight="1" spans="1:9">
      <c r="A48" s="4"/>
      <c r="B48" s="4"/>
      <c r="C48" s="15" t="s">
        <v>37</v>
      </c>
      <c r="D48" s="4" t="s">
        <v>11</v>
      </c>
      <c r="E48" s="4">
        <v>18</v>
      </c>
      <c r="F48" s="4">
        <f>1.2*2.1*E48</f>
        <v>45.36</v>
      </c>
      <c r="G48" s="16"/>
      <c r="H48" s="17"/>
      <c r="I48" s="18"/>
    </row>
    <row r="49" s="1" customFormat="1" ht="24" customHeight="1" spans="1:9">
      <c r="A49" s="4"/>
      <c r="B49" s="4"/>
      <c r="C49" s="15" t="s">
        <v>42</v>
      </c>
      <c r="D49" s="4" t="s">
        <v>11</v>
      </c>
      <c r="E49" s="4">
        <v>1</v>
      </c>
      <c r="F49" s="4">
        <f>1.5*2.1*E49</f>
        <v>3.15</v>
      </c>
      <c r="G49" s="16"/>
      <c r="H49" s="17"/>
      <c r="I49" s="18"/>
    </row>
    <row r="50" s="1" customFormat="1" ht="24" customHeight="1" spans="1:9">
      <c r="A50" s="4"/>
      <c r="B50" s="4"/>
      <c r="C50" s="15" t="s">
        <v>39</v>
      </c>
      <c r="D50" s="4" t="s">
        <v>12</v>
      </c>
      <c r="E50" s="4">
        <v>18</v>
      </c>
      <c r="F50" s="4">
        <f>1.1*2.1*E50</f>
        <v>41.58</v>
      </c>
      <c r="G50" s="16"/>
      <c r="H50" s="17"/>
      <c r="I50" s="18"/>
    </row>
    <row r="51" s="1" customFormat="1" ht="24" customHeight="1" spans="1:9">
      <c r="A51" s="4"/>
      <c r="B51" s="4"/>
      <c r="C51" s="15" t="s">
        <v>42</v>
      </c>
      <c r="D51" s="4" t="s">
        <v>12</v>
      </c>
      <c r="E51" s="4">
        <v>19</v>
      </c>
      <c r="F51" s="4">
        <f>1.5*2.1*E51</f>
        <v>59.85</v>
      </c>
      <c r="G51" s="16"/>
      <c r="H51" s="17"/>
      <c r="I51" s="18"/>
    </row>
    <row r="52" s="1" customFormat="1" ht="24" customHeight="1" spans="1:9">
      <c r="A52" s="18"/>
      <c r="B52" s="19" t="s">
        <v>13</v>
      </c>
      <c r="C52" s="19"/>
      <c r="D52" s="19"/>
      <c r="E52" s="19"/>
      <c r="F52" s="19"/>
      <c r="G52" s="19"/>
      <c r="H52" s="20"/>
      <c r="I52" s="18"/>
    </row>
    <row r="53" s="1" customFormat="1" ht="24" customHeight="1" spans="1:9">
      <c r="A53" s="4">
        <v>8</v>
      </c>
      <c r="B53" s="4" t="s">
        <v>20</v>
      </c>
      <c r="C53" s="15" t="s">
        <v>38</v>
      </c>
      <c r="D53" s="4" t="s">
        <v>10</v>
      </c>
      <c r="E53" s="4">
        <v>1</v>
      </c>
      <c r="F53" s="4">
        <f>1*2.1*E53</f>
        <v>2.1</v>
      </c>
      <c r="G53" s="16"/>
      <c r="H53" s="17"/>
      <c r="I53" s="18"/>
    </row>
    <row r="54" s="1" customFormat="1" ht="24" customHeight="1" spans="1:9">
      <c r="A54" s="4"/>
      <c r="B54" s="4"/>
      <c r="C54" s="15" t="s">
        <v>37</v>
      </c>
      <c r="D54" s="4" t="s">
        <v>10</v>
      </c>
      <c r="E54" s="4">
        <v>6</v>
      </c>
      <c r="F54" s="4">
        <f>1.2*2.1*E54</f>
        <v>15.12</v>
      </c>
      <c r="G54" s="16"/>
      <c r="H54" s="17"/>
      <c r="I54" s="18"/>
    </row>
    <row r="55" s="1" customFormat="1" ht="24" customHeight="1" spans="1:9">
      <c r="A55" s="4"/>
      <c r="B55" s="4"/>
      <c r="C55" s="15" t="s">
        <v>39</v>
      </c>
      <c r="D55" s="4" t="s">
        <v>11</v>
      </c>
      <c r="E55" s="4">
        <v>1</v>
      </c>
      <c r="F55" s="4">
        <f>1.1*2.1*E55</f>
        <v>2.31</v>
      </c>
      <c r="G55" s="16"/>
      <c r="H55" s="17"/>
      <c r="I55" s="18"/>
    </row>
    <row r="56" s="1" customFormat="1" ht="24" customHeight="1" spans="1:9">
      <c r="A56" s="4"/>
      <c r="B56" s="4"/>
      <c r="C56" s="15" t="s">
        <v>37</v>
      </c>
      <c r="D56" s="4" t="s">
        <v>11</v>
      </c>
      <c r="E56" s="4">
        <v>3</v>
      </c>
      <c r="F56" s="4">
        <f>1.2*2.1*E56</f>
        <v>7.56</v>
      </c>
      <c r="G56" s="16"/>
      <c r="H56" s="17"/>
      <c r="I56" s="18"/>
    </row>
    <row r="57" s="1" customFormat="1" ht="24" customHeight="1" spans="1:9">
      <c r="A57" s="4"/>
      <c r="B57" s="4"/>
      <c r="C57" s="15" t="s">
        <v>39</v>
      </c>
      <c r="D57" s="4" t="s">
        <v>12</v>
      </c>
      <c r="E57" s="4">
        <v>1</v>
      </c>
      <c r="F57" s="4">
        <f>1.1*2.1*E57</f>
        <v>2.31</v>
      </c>
      <c r="G57" s="16"/>
      <c r="H57" s="17"/>
      <c r="I57" s="18"/>
    </row>
    <row r="58" s="1" customFormat="1" ht="24" customHeight="1" spans="1:9">
      <c r="A58" s="4"/>
      <c r="B58" s="4"/>
      <c r="C58" s="15" t="s">
        <v>42</v>
      </c>
      <c r="D58" s="4" t="s">
        <v>12</v>
      </c>
      <c r="E58" s="4">
        <v>1</v>
      </c>
      <c r="F58" s="4">
        <f>1.5*2.1*E58</f>
        <v>3.15</v>
      </c>
      <c r="G58" s="16"/>
      <c r="H58" s="17"/>
      <c r="I58" s="18"/>
    </row>
    <row r="59" s="1" customFormat="1" ht="24" customHeight="1" spans="1:9">
      <c r="A59" s="18"/>
      <c r="B59" s="19" t="s">
        <v>13</v>
      </c>
      <c r="C59" s="19"/>
      <c r="D59" s="19"/>
      <c r="E59" s="19"/>
      <c r="F59" s="19"/>
      <c r="G59" s="19"/>
      <c r="H59" s="20"/>
      <c r="I59" s="18"/>
    </row>
    <row r="60" s="1" customFormat="1" ht="24" customHeight="1" spans="1:9">
      <c r="A60" s="4">
        <v>9</v>
      </c>
      <c r="B60" s="4" t="s">
        <v>21</v>
      </c>
      <c r="C60" s="15" t="s">
        <v>37</v>
      </c>
      <c r="D60" s="4" t="s">
        <v>10</v>
      </c>
      <c r="E60" s="4">
        <v>2</v>
      </c>
      <c r="F60" s="4">
        <f>1.2*2.1*E60</f>
        <v>5.04</v>
      </c>
      <c r="G60" s="16"/>
      <c r="H60" s="17"/>
      <c r="I60" s="18"/>
    </row>
    <row r="61" s="1" customFormat="1" ht="24" customHeight="1" spans="1:9">
      <c r="A61" s="4"/>
      <c r="B61" s="4"/>
      <c r="C61" s="15" t="s">
        <v>38</v>
      </c>
      <c r="D61" s="4" t="s">
        <v>11</v>
      </c>
      <c r="E61" s="4">
        <v>2</v>
      </c>
      <c r="F61" s="4">
        <f>1*2.1*E61</f>
        <v>4.2</v>
      </c>
      <c r="G61" s="16"/>
      <c r="H61" s="17"/>
      <c r="I61" s="18"/>
    </row>
    <row r="62" s="1" customFormat="1" ht="24" customHeight="1" spans="1:9">
      <c r="A62" s="4"/>
      <c r="B62" s="4"/>
      <c r="C62" s="15" t="s">
        <v>39</v>
      </c>
      <c r="D62" s="4" t="s">
        <v>11</v>
      </c>
      <c r="E62" s="4">
        <v>36</v>
      </c>
      <c r="F62" s="4">
        <f>1.1*2.1*E62</f>
        <v>83.16</v>
      </c>
      <c r="G62" s="16"/>
      <c r="H62" s="17"/>
      <c r="I62" s="18"/>
    </row>
    <row r="63" s="1" customFormat="1" ht="24" customHeight="1" spans="1:9">
      <c r="A63" s="4"/>
      <c r="B63" s="4"/>
      <c r="C63" s="15" t="s">
        <v>37</v>
      </c>
      <c r="D63" s="4" t="s">
        <v>11</v>
      </c>
      <c r="E63" s="4">
        <v>34</v>
      </c>
      <c r="F63" s="4">
        <f>1.2*2.1*E63</f>
        <v>85.68</v>
      </c>
      <c r="G63" s="16"/>
      <c r="H63" s="17"/>
      <c r="I63" s="18"/>
    </row>
    <row r="64" s="1" customFormat="1" ht="24" customHeight="1" spans="1:9">
      <c r="A64" s="4"/>
      <c r="B64" s="4"/>
      <c r="C64" s="15" t="s">
        <v>38</v>
      </c>
      <c r="D64" s="4" t="s">
        <v>12</v>
      </c>
      <c r="E64" s="4">
        <v>36</v>
      </c>
      <c r="F64" s="4">
        <f>1*2.1*E64</f>
        <v>75.6</v>
      </c>
      <c r="G64" s="16"/>
      <c r="H64" s="17"/>
      <c r="I64" s="18"/>
    </row>
    <row r="65" s="1" customFormat="1" ht="24" customHeight="1" spans="1:9">
      <c r="A65" s="4"/>
      <c r="B65" s="4"/>
      <c r="C65" s="15" t="s">
        <v>37</v>
      </c>
      <c r="D65" s="4" t="s">
        <v>12</v>
      </c>
      <c r="E65" s="4">
        <v>38</v>
      </c>
      <c r="F65" s="4">
        <f>1.2*2.1*E65</f>
        <v>95.76</v>
      </c>
      <c r="G65" s="16"/>
      <c r="H65" s="17"/>
      <c r="I65" s="18"/>
    </row>
    <row r="66" s="1" customFormat="1" ht="24" customHeight="1" spans="1:9">
      <c r="A66" s="18"/>
      <c r="B66" s="19" t="s">
        <v>13</v>
      </c>
      <c r="C66" s="19"/>
      <c r="D66" s="19"/>
      <c r="E66" s="19"/>
      <c r="F66" s="19"/>
      <c r="G66" s="19"/>
      <c r="H66" s="20"/>
      <c r="I66" s="18"/>
    </row>
    <row r="67" s="1" customFormat="1" ht="24" customHeight="1" spans="1:9">
      <c r="A67" s="4">
        <v>10</v>
      </c>
      <c r="B67" s="4" t="s">
        <v>22</v>
      </c>
      <c r="C67" s="15" t="s">
        <v>38</v>
      </c>
      <c r="D67" s="4" t="s">
        <v>10</v>
      </c>
      <c r="E67" s="4">
        <v>4</v>
      </c>
      <c r="F67" s="4">
        <f>1*2.1*E67</f>
        <v>8.4</v>
      </c>
      <c r="G67" s="16"/>
      <c r="H67" s="17"/>
      <c r="I67" s="18"/>
    </row>
    <row r="68" s="1" customFormat="1" ht="24" customHeight="1" spans="1:9">
      <c r="A68" s="4"/>
      <c r="B68" s="4"/>
      <c r="C68" s="15" t="s">
        <v>37</v>
      </c>
      <c r="D68" s="4" t="s">
        <v>10</v>
      </c>
      <c r="E68" s="4">
        <v>14</v>
      </c>
      <c r="F68" s="4">
        <f>1.2*2.1*E68</f>
        <v>35.28</v>
      </c>
      <c r="G68" s="16"/>
      <c r="H68" s="17"/>
      <c r="I68" s="18"/>
    </row>
    <row r="69" s="1" customFormat="1" ht="24" customHeight="1" spans="1:9">
      <c r="A69" s="4"/>
      <c r="B69" s="4"/>
      <c r="C69" s="15" t="s">
        <v>43</v>
      </c>
      <c r="D69" s="4" t="s">
        <v>10</v>
      </c>
      <c r="E69" s="4">
        <v>1</v>
      </c>
      <c r="F69" s="4">
        <f>1.2*2.2*E69</f>
        <v>2.64</v>
      </c>
      <c r="G69" s="16"/>
      <c r="H69" s="17"/>
      <c r="I69" s="18"/>
    </row>
    <row r="70" s="1" customFormat="1" ht="24" customHeight="1" spans="1:9">
      <c r="A70" s="4"/>
      <c r="B70" s="4"/>
      <c r="C70" s="15" t="s">
        <v>38</v>
      </c>
      <c r="D70" s="4" t="s">
        <v>11</v>
      </c>
      <c r="E70" s="4">
        <v>5</v>
      </c>
      <c r="F70" s="4">
        <f>1*2.1*E70</f>
        <v>10.5</v>
      </c>
      <c r="G70" s="16"/>
      <c r="H70" s="17"/>
      <c r="I70" s="18"/>
    </row>
    <row r="71" s="1" customFormat="1" ht="24" customHeight="1" spans="1:9">
      <c r="A71" s="4"/>
      <c r="B71" s="4"/>
      <c r="C71" s="15" t="s">
        <v>39</v>
      </c>
      <c r="D71" s="4" t="s">
        <v>11</v>
      </c>
      <c r="E71" s="4">
        <v>2</v>
      </c>
      <c r="F71" s="4">
        <f>1.1*2.1*E71</f>
        <v>4.62</v>
      </c>
      <c r="G71" s="16"/>
      <c r="H71" s="17"/>
      <c r="I71" s="18"/>
    </row>
    <row r="72" s="1" customFormat="1" ht="24" customHeight="1" spans="1:9">
      <c r="A72" s="4"/>
      <c r="B72" s="4"/>
      <c r="C72" s="15" t="s">
        <v>37</v>
      </c>
      <c r="D72" s="4" t="s">
        <v>11</v>
      </c>
      <c r="E72" s="4">
        <v>2</v>
      </c>
      <c r="F72" s="4">
        <f>1.2*2.1*E72</f>
        <v>5.04</v>
      </c>
      <c r="G72" s="16"/>
      <c r="H72" s="17"/>
      <c r="I72" s="18"/>
    </row>
    <row r="73" s="1" customFormat="1" ht="24" customHeight="1" spans="1:9">
      <c r="A73" s="4"/>
      <c r="B73" s="4"/>
      <c r="C73" s="15" t="s">
        <v>38</v>
      </c>
      <c r="D73" s="4" t="s">
        <v>12</v>
      </c>
      <c r="E73" s="4">
        <v>2</v>
      </c>
      <c r="F73" s="4">
        <f>1*2.1*E73</f>
        <v>4.2</v>
      </c>
      <c r="G73" s="16"/>
      <c r="H73" s="17"/>
      <c r="I73" s="18"/>
    </row>
    <row r="74" s="1" customFormat="1" ht="24" customHeight="1" spans="1:9">
      <c r="A74" s="4"/>
      <c r="B74" s="4"/>
      <c r="C74" s="15" t="s">
        <v>37</v>
      </c>
      <c r="D74" s="4" t="s">
        <v>12</v>
      </c>
      <c r="E74" s="4">
        <v>2</v>
      </c>
      <c r="F74" s="4">
        <f>1.2*2.1*E74</f>
        <v>5.04</v>
      </c>
      <c r="G74" s="16"/>
      <c r="H74" s="17"/>
      <c r="I74" s="18"/>
    </row>
    <row r="75" s="1" customFormat="1" ht="24" customHeight="1" spans="1:9">
      <c r="A75" s="18"/>
      <c r="B75" s="19" t="s">
        <v>13</v>
      </c>
      <c r="C75" s="19"/>
      <c r="D75" s="19"/>
      <c r="E75" s="19"/>
      <c r="F75" s="19"/>
      <c r="G75" s="19"/>
      <c r="H75" s="20"/>
      <c r="I75" s="18"/>
    </row>
    <row r="76" s="1" customFormat="1" ht="24" customHeight="1" spans="1:9">
      <c r="A76" s="4">
        <v>11</v>
      </c>
      <c r="B76" s="4" t="s">
        <v>23</v>
      </c>
      <c r="C76" s="15" t="s">
        <v>39</v>
      </c>
      <c r="D76" s="4" t="s">
        <v>11</v>
      </c>
      <c r="E76" s="4">
        <v>38</v>
      </c>
      <c r="F76" s="4">
        <f>1.1*2.1*E76</f>
        <v>87.78</v>
      </c>
      <c r="G76" s="16"/>
      <c r="H76" s="17"/>
      <c r="I76" s="18"/>
    </row>
    <row r="77" s="1" customFormat="1" ht="24" customHeight="1" spans="1:9">
      <c r="A77" s="4"/>
      <c r="B77" s="4"/>
      <c r="C77" s="15" t="s">
        <v>37</v>
      </c>
      <c r="D77" s="4" t="s">
        <v>11</v>
      </c>
      <c r="E77" s="4">
        <v>36</v>
      </c>
      <c r="F77" s="4">
        <f>1.2*2.1*E77</f>
        <v>90.72</v>
      </c>
      <c r="G77" s="16"/>
      <c r="H77" s="17"/>
      <c r="I77" s="18"/>
    </row>
    <row r="78" s="1" customFormat="1" ht="24" customHeight="1" spans="1:9">
      <c r="A78" s="4"/>
      <c r="B78" s="4"/>
      <c r="C78" s="15" t="s">
        <v>38</v>
      </c>
      <c r="D78" s="4" t="s">
        <v>12</v>
      </c>
      <c r="E78" s="4">
        <v>36</v>
      </c>
      <c r="F78" s="4">
        <f>1*2.1*E78</f>
        <v>75.6</v>
      </c>
      <c r="G78" s="16"/>
      <c r="H78" s="17"/>
      <c r="I78" s="18"/>
    </row>
    <row r="79" s="1" customFormat="1" ht="24" customHeight="1" spans="1:9">
      <c r="A79" s="4"/>
      <c r="B79" s="4"/>
      <c r="C79" s="15" t="s">
        <v>37</v>
      </c>
      <c r="D79" s="4" t="s">
        <v>12</v>
      </c>
      <c r="E79" s="4">
        <v>38</v>
      </c>
      <c r="F79" s="4">
        <f>1.2*2.1*E79</f>
        <v>95.76</v>
      </c>
      <c r="G79" s="16"/>
      <c r="H79" s="17"/>
      <c r="I79" s="18"/>
    </row>
    <row r="80" s="1" customFormat="1" ht="24" customHeight="1" spans="1:9">
      <c r="A80" s="18"/>
      <c r="B80" s="19" t="s">
        <v>13</v>
      </c>
      <c r="C80" s="19"/>
      <c r="D80" s="19"/>
      <c r="E80" s="19"/>
      <c r="F80" s="19"/>
      <c r="G80" s="19"/>
      <c r="H80" s="20"/>
      <c r="I80" s="18"/>
    </row>
    <row r="81" s="1" customFormat="1" ht="24" customHeight="1" spans="1:9">
      <c r="A81" s="4">
        <v>12</v>
      </c>
      <c r="B81" s="4" t="s">
        <v>24</v>
      </c>
      <c r="C81" s="15" t="s">
        <v>37</v>
      </c>
      <c r="D81" s="4" t="s">
        <v>10</v>
      </c>
      <c r="E81" s="4">
        <v>6</v>
      </c>
      <c r="F81" s="4">
        <f>1.2*2.1*E81</f>
        <v>15.12</v>
      </c>
      <c r="G81" s="16"/>
      <c r="H81" s="17"/>
      <c r="I81" s="18"/>
    </row>
    <row r="82" s="1" customFormat="1" ht="24" customHeight="1" spans="1:9">
      <c r="A82" s="4"/>
      <c r="B82" s="4"/>
      <c r="C82" s="15" t="s">
        <v>43</v>
      </c>
      <c r="D82" s="4" t="s">
        <v>10</v>
      </c>
      <c r="E82" s="4">
        <v>1</v>
      </c>
      <c r="F82" s="4">
        <f>1.2*2.2*E82</f>
        <v>2.64</v>
      </c>
      <c r="G82" s="16"/>
      <c r="H82" s="17"/>
      <c r="I82" s="18"/>
    </row>
    <row r="83" s="1" customFormat="1" ht="24" customHeight="1" spans="1:9">
      <c r="A83" s="4"/>
      <c r="B83" s="4"/>
      <c r="C83" s="15" t="s">
        <v>39</v>
      </c>
      <c r="D83" s="4" t="s">
        <v>11</v>
      </c>
      <c r="E83" s="4">
        <v>2</v>
      </c>
      <c r="F83" s="4">
        <f>1.1*2.1*E83</f>
        <v>4.62</v>
      </c>
      <c r="G83" s="16"/>
      <c r="H83" s="17"/>
      <c r="I83" s="18"/>
    </row>
    <row r="84" s="1" customFormat="1" ht="24" customHeight="1" spans="1:9">
      <c r="A84" s="4"/>
      <c r="B84" s="4"/>
      <c r="C84" s="15" t="s">
        <v>37</v>
      </c>
      <c r="D84" s="4" t="s">
        <v>11</v>
      </c>
      <c r="E84" s="4">
        <v>5</v>
      </c>
      <c r="F84" s="4">
        <f>1.2*2.1*E84</f>
        <v>12.6</v>
      </c>
      <c r="G84" s="16"/>
      <c r="H84" s="17"/>
      <c r="I84" s="18"/>
    </row>
    <row r="85" s="1" customFormat="1" ht="24" customHeight="1" spans="1:9">
      <c r="A85" s="4"/>
      <c r="B85" s="4"/>
      <c r="C85" s="15" t="s">
        <v>38</v>
      </c>
      <c r="D85" s="4" t="s">
        <v>12</v>
      </c>
      <c r="E85" s="4">
        <v>2</v>
      </c>
      <c r="F85" s="4">
        <f>1*2.1*E85</f>
        <v>4.2</v>
      </c>
      <c r="G85" s="16"/>
      <c r="H85" s="17"/>
      <c r="I85" s="18"/>
    </row>
    <row r="86" s="1" customFormat="1" ht="24" customHeight="1" spans="1:9">
      <c r="A86" s="4"/>
      <c r="B86" s="4"/>
      <c r="C86" s="15" t="s">
        <v>37</v>
      </c>
      <c r="D86" s="4" t="s">
        <v>12</v>
      </c>
      <c r="E86" s="4">
        <v>2</v>
      </c>
      <c r="F86" s="4">
        <f>1.2*2.1*E86</f>
        <v>5.04</v>
      </c>
      <c r="G86" s="16"/>
      <c r="H86" s="17"/>
      <c r="I86" s="18"/>
    </row>
    <row r="87" s="1" customFormat="1" ht="24" customHeight="1" spans="1:9">
      <c r="A87" s="18"/>
      <c r="B87" s="19" t="s">
        <v>13</v>
      </c>
      <c r="C87" s="19"/>
      <c r="D87" s="19"/>
      <c r="E87" s="19"/>
      <c r="F87" s="19"/>
      <c r="G87" s="19"/>
      <c r="H87" s="20"/>
      <c r="I87" s="18"/>
    </row>
    <row r="88" s="1" customFormat="1" ht="24" customHeight="1" spans="1:9">
      <c r="A88" s="4">
        <v>13</v>
      </c>
      <c r="B88" s="4" t="s">
        <v>25</v>
      </c>
      <c r="C88" s="15" t="s">
        <v>44</v>
      </c>
      <c r="D88" s="4" t="s">
        <v>11</v>
      </c>
      <c r="E88" s="4">
        <v>19</v>
      </c>
      <c r="F88" s="4">
        <f>1.1*2.1*E88</f>
        <v>43.89</v>
      </c>
      <c r="G88" s="16"/>
      <c r="H88" s="17"/>
      <c r="I88" s="18"/>
    </row>
    <row r="89" s="1" customFormat="1" ht="24" customHeight="1" spans="1:9">
      <c r="A89" s="4"/>
      <c r="B89" s="4"/>
      <c r="C89" s="15" t="s">
        <v>37</v>
      </c>
      <c r="D89" s="4" t="s">
        <v>11</v>
      </c>
      <c r="E89" s="4">
        <v>17</v>
      </c>
      <c r="F89" s="4">
        <f>1.2*2.1*E89</f>
        <v>42.84</v>
      </c>
      <c r="G89" s="16"/>
      <c r="H89" s="17"/>
      <c r="I89" s="18"/>
    </row>
    <row r="90" s="1" customFormat="1" ht="24" customHeight="1" spans="1:9">
      <c r="A90" s="4"/>
      <c r="B90" s="4"/>
      <c r="C90" s="15" t="s">
        <v>38</v>
      </c>
      <c r="D90" s="4" t="s">
        <v>12</v>
      </c>
      <c r="E90" s="4">
        <v>18</v>
      </c>
      <c r="F90" s="4">
        <f>1*2.1*E90</f>
        <v>37.8</v>
      </c>
      <c r="G90" s="16"/>
      <c r="H90" s="17"/>
      <c r="I90" s="18"/>
    </row>
    <row r="91" s="1" customFormat="1" ht="24" customHeight="1" spans="1:9">
      <c r="A91" s="4"/>
      <c r="B91" s="4"/>
      <c r="C91" s="15" t="s">
        <v>37</v>
      </c>
      <c r="D91" s="4" t="s">
        <v>12</v>
      </c>
      <c r="E91" s="4">
        <v>19</v>
      </c>
      <c r="F91" s="4">
        <f>1.2*2.1*E91</f>
        <v>47.88</v>
      </c>
      <c r="G91" s="16"/>
      <c r="H91" s="17"/>
      <c r="I91" s="18"/>
    </row>
    <row r="92" s="1" customFormat="1" ht="24" customHeight="1" spans="1:9">
      <c r="A92" s="18"/>
      <c r="B92" s="19" t="s">
        <v>13</v>
      </c>
      <c r="C92" s="19"/>
      <c r="D92" s="19"/>
      <c r="E92" s="19"/>
      <c r="F92" s="19"/>
      <c r="G92" s="19"/>
      <c r="H92" s="20"/>
      <c r="I92" s="18"/>
    </row>
    <row r="93" s="1" customFormat="1" ht="24" customHeight="1" spans="1:9">
      <c r="A93" s="4">
        <v>14</v>
      </c>
      <c r="B93" s="4" t="s">
        <v>26</v>
      </c>
      <c r="C93" s="15" t="s">
        <v>37</v>
      </c>
      <c r="D93" s="4" t="s">
        <v>10</v>
      </c>
      <c r="E93" s="4">
        <v>5</v>
      </c>
      <c r="F93" s="4">
        <f>1.2*2.1*E93</f>
        <v>12.6</v>
      </c>
      <c r="G93" s="16"/>
      <c r="H93" s="17"/>
      <c r="I93" s="18"/>
    </row>
    <row r="94" s="1" customFormat="1" ht="24" customHeight="1" spans="1:9">
      <c r="A94" s="4"/>
      <c r="B94" s="4"/>
      <c r="C94" s="15" t="s">
        <v>39</v>
      </c>
      <c r="D94" s="4" t="s">
        <v>11</v>
      </c>
      <c r="E94" s="4">
        <v>1</v>
      </c>
      <c r="F94" s="4">
        <f>1.1*2.1*E94</f>
        <v>2.31</v>
      </c>
      <c r="G94" s="16"/>
      <c r="H94" s="17"/>
      <c r="I94" s="18"/>
    </row>
    <row r="95" s="1" customFormat="1" ht="24" customHeight="1" spans="1:9">
      <c r="A95" s="4"/>
      <c r="B95" s="4"/>
      <c r="C95" s="15" t="s">
        <v>37</v>
      </c>
      <c r="D95" s="4" t="s">
        <v>11</v>
      </c>
      <c r="E95" s="4">
        <v>6</v>
      </c>
      <c r="F95" s="4">
        <f>1.2*2.1*E95</f>
        <v>15.12</v>
      </c>
      <c r="G95" s="16"/>
      <c r="H95" s="17"/>
      <c r="I95" s="18"/>
    </row>
    <row r="96" s="1" customFormat="1" ht="24" customHeight="1" spans="1:9">
      <c r="A96" s="4"/>
      <c r="B96" s="4"/>
      <c r="C96" s="15" t="s">
        <v>38</v>
      </c>
      <c r="D96" s="4" t="s">
        <v>12</v>
      </c>
      <c r="E96" s="4">
        <v>1</v>
      </c>
      <c r="F96" s="4">
        <f>1*2.1*E96</f>
        <v>2.1</v>
      </c>
      <c r="G96" s="16"/>
      <c r="H96" s="17"/>
      <c r="I96" s="18"/>
    </row>
    <row r="97" s="1" customFormat="1" ht="24" customHeight="1" spans="1:9">
      <c r="A97" s="4"/>
      <c r="B97" s="4"/>
      <c r="C97" s="15" t="s">
        <v>37</v>
      </c>
      <c r="D97" s="4" t="s">
        <v>12</v>
      </c>
      <c r="E97" s="4">
        <v>1</v>
      </c>
      <c r="F97" s="4">
        <f>1.2*2.1*E97</f>
        <v>2.52</v>
      </c>
      <c r="G97" s="16"/>
      <c r="H97" s="17"/>
      <c r="I97" s="18"/>
    </row>
    <row r="98" s="1" customFormat="1" ht="24" customHeight="1" spans="1:9">
      <c r="A98" s="18"/>
      <c r="B98" s="19" t="s">
        <v>13</v>
      </c>
      <c r="C98" s="19"/>
      <c r="D98" s="19"/>
      <c r="E98" s="19"/>
      <c r="F98" s="19"/>
      <c r="G98" s="19"/>
      <c r="H98" s="20"/>
      <c r="I98" s="18"/>
    </row>
    <row r="99" s="1" customFormat="1" ht="24" customHeight="1" spans="1:9">
      <c r="A99" s="4">
        <v>15</v>
      </c>
      <c r="B99" s="4" t="s">
        <v>27</v>
      </c>
      <c r="C99" s="15" t="s">
        <v>37</v>
      </c>
      <c r="D99" s="4" t="s">
        <v>10</v>
      </c>
      <c r="E99" s="4">
        <v>2</v>
      </c>
      <c r="F99" s="4">
        <f>1.2*2.1*E99</f>
        <v>5.04</v>
      </c>
      <c r="G99" s="16"/>
      <c r="H99" s="17"/>
      <c r="I99" s="18"/>
    </row>
    <row r="100" s="1" customFormat="1" ht="24" customHeight="1" spans="1:9">
      <c r="A100" s="4"/>
      <c r="B100" s="4"/>
      <c r="C100" s="15" t="s">
        <v>38</v>
      </c>
      <c r="D100" s="4" t="s">
        <v>11</v>
      </c>
      <c r="E100" s="4">
        <v>20</v>
      </c>
      <c r="F100" s="4">
        <f>1*2.1*E100</f>
        <v>42</v>
      </c>
      <c r="G100" s="16"/>
      <c r="H100" s="17"/>
      <c r="I100" s="18"/>
    </row>
    <row r="101" s="1" customFormat="1" ht="24" customHeight="1" spans="1:9">
      <c r="A101" s="4"/>
      <c r="B101" s="4"/>
      <c r="C101" s="15" t="s">
        <v>44</v>
      </c>
      <c r="D101" s="4" t="s">
        <v>11</v>
      </c>
      <c r="E101" s="4">
        <v>36</v>
      </c>
      <c r="F101" s="4">
        <f>1.1*2.1*E101</f>
        <v>83.16</v>
      </c>
      <c r="G101" s="16"/>
      <c r="H101" s="17"/>
      <c r="I101" s="18"/>
    </row>
    <row r="102" s="1" customFormat="1" ht="24" customHeight="1" spans="1:9">
      <c r="A102" s="4"/>
      <c r="B102" s="4"/>
      <c r="C102" s="15" t="s">
        <v>37</v>
      </c>
      <c r="D102" s="4" t="s">
        <v>11</v>
      </c>
      <c r="E102" s="4">
        <v>34</v>
      </c>
      <c r="F102" s="4">
        <f>1.2*2.1*E102</f>
        <v>85.68</v>
      </c>
      <c r="G102" s="16"/>
      <c r="H102" s="17"/>
      <c r="I102" s="18"/>
    </row>
    <row r="103" s="1" customFormat="1" ht="24" customHeight="1" spans="1:9">
      <c r="A103" s="4"/>
      <c r="B103" s="4"/>
      <c r="C103" s="15" t="s">
        <v>38</v>
      </c>
      <c r="D103" s="4" t="s">
        <v>12</v>
      </c>
      <c r="E103" s="4">
        <v>36</v>
      </c>
      <c r="F103" s="4">
        <f>1*2.1*E103</f>
        <v>75.6</v>
      </c>
      <c r="G103" s="16"/>
      <c r="H103" s="17"/>
      <c r="I103" s="18"/>
    </row>
    <row r="104" s="1" customFormat="1" ht="24" customHeight="1" spans="1:9">
      <c r="A104" s="4"/>
      <c r="B104" s="4"/>
      <c r="C104" s="15" t="s">
        <v>37</v>
      </c>
      <c r="D104" s="4" t="s">
        <v>12</v>
      </c>
      <c r="E104" s="4">
        <v>70</v>
      </c>
      <c r="F104" s="4">
        <f>1.2*2.1*E104</f>
        <v>176.4</v>
      </c>
      <c r="G104" s="16"/>
      <c r="H104" s="17"/>
      <c r="I104" s="18"/>
    </row>
    <row r="105" s="1" customFormat="1" ht="24" customHeight="1" spans="1:9">
      <c r="A105" s="18"/>
      <c r="B105" s="19" t="s">
        <v>13</v>
      </c>
      <c r="C105" s="19"/>
      <c r="D105" s="19"/>
      <c r="E105" s="19"/>
      <c r="F105" s="19"/>
      <c r="G105" s="19"/>
      <c r="H105" s="20"/>
      <c r="I105" s="18"/>
    </row>
    <row r="106" s="1" customFormat="1" ht="24" customHeight="1" spans="1:9">
      <c r="A106" s="4">
        <v>16</v>
      </c>
      <c r="B106" s="4" t="s">
        <v>28</v>
      </c>
      <c r="C106" s="15" t="s">
        <v>37</v>
      </c>
      <c r="D106" s="4" t="s">
        <v>10</v>
      </c>
      <c r="E106" s="4">
        <v>6</v>
      </c>
      <c r="F106" s="4">
        <f>1.2*2.1*E106</f>
        <v>15.12</v>
      </c>
      <c r="G106" s="16"/>
      <c r="H106" s="17"/>
      <c r="I106" s="18"/>
    </row>
    <row r="107" s="1" customFormat="1" ht="24" customHeight="1" spans="1:9">
      <c r="A107" s="4"/>
      <c r="B107" s="4"/>
      <c r="C107" s="15" t="s">
        <v>39</v>
      </c>
      <c r="D107" s="4" t="s">
        <v>11</v>
      </c>
      <c r="E107" s="4">
        <v>3</v>
      </c>
      <c r="F107" s="4">
        <f>1.1*2.1*E107</f>
        <v>6.93</v>
      </c>
      <c r="G107" s="16"/>
      <c r="H107" s="17"/>
      <c r="I107" s="18"/>
    </row>
    <row r="108" s="1" customFormat="1" ht="24" customHeight="1" spans="1:9">
      <c r="A108" s="4"/>
      <c r="B108" s="4"/>
      <c r="C108" s="15" t="s">
        <v>37</v>
      </c>
      <c r="D108" s="4" t="s">
        <v>11</v>
      </c>
      <c r="E108" s="4">
        <v>4</v>
      </c>
      <c r="F108" s="4">
        <f>1.2*2.1*E108</f>
        <v>10.08</v>
      </c>
      <c r="G108" s="16"/>
      <c r="H108" s="17"/>
      <c r="I108" s="18"/>
    </row>
    <row r="109" s="1" customFormat="1" ht="24" customHeight="1" spans="1:9">
      <c r="A109" s="4"/>
      <c r="B109" s="4"/>
      <c r="C109" s="15" t="s">
        <v>38</v>
      </c>
      <c r="D109" s="4" t="s">
        <v>12</v>
      </c>
      <c r="E109" s="4">
        <v>2</v>
      </c>
      <c r="F109" s="4">
        <f>1*2.1*E109</f>
        <v>4.2</v>
      </c>
      <c r="G109" s="16"/>
      <c r="H109" s="17"/>
      <c r="I109" s="18"/>
    </row>
    <row r="110" s="1" customFormat="1" ht="24" customHeight="1" spans="1:9">
      <c r="A110" s="4"/>
      <c r="B110" s="4"/>
      <c r="C110" s="15" t="s">
        <v>37</v>
      </c>
      <c r="D110" s="4" t="s">
        <v>12</v>
      </c>
      <c r="E110" s="4">
        <v>4</v>
      </c>
      <c r="F110" s="4">
        <f>1.2*2.1*E110</f>
        <v>10.08</v>
      </c>
      <c r="G110" s="16"/>
      <c r="H110" s="17"/>
      <c r="I110" s="18"/>
    </row>
    <row r="111" s="1" customFormat="1" ht="24" customHeight="1" spans="1:9">
      <c r="A111" s="18"/>
      <c r="B111" s="19" t="s">
        <v>13</v>
      </c>
      <c r="C111" s="19"/>
      <c r="D111" s="19"/>
      <c r="E111" s="19"/>
      <c r="F111" s="19"/>
      <c r="G111" s="19"/>
      <c r="H111" s="20"/>
      <c r="I111" s="18"/>
    </row>
    <row r="112" s="1" customFormat="1" ht="24" customHeight="1" spans="1:9">
      <c r="A112" s="4">
        <v>17</v>
      </c>
      <c r="B112" s="4" t="s">
        <v>29</v>
      </c>
      <c r="C112" s="15" t="s">
        <v>38</v>
      </c>
      <c r="D112" s="4" t="s">
        <v>10</v>
      </c>
      <c r="E112" s="4">
        <v>1</v>
      </c>
      <c r="F112" s="4">
        <f>1*2.1*E112</f>
        <v>2.1</v>
      </c>
      <c r="G112" s="16"/>
      <c r="H112" s="17"/>
      <c r="I112" s="18"/>
    </row>
    <row r="113" s="1" customFormat="1" ht="24" customHeight="1" spans="1:9">
      <c r="A113" s="4"/>
      <c r="B113" s="4"/>
      <c r="C113" s="15" t="s">
        <v>45</v>
      </c>
      <c r="D113" s="4" t="s">
        <v>10</v>
      </c>
      <c r="E113" s="4">
        <v>3</v>
      </c>
      <c r="F113" s="4">
        <f>2.2*2.1*E113</f>
        <v>13.86</v>
      </c>
      <c r="G113" s="16"/>
      <c r="H113" s="17"/>
      <c r="I113" s="18"/>
    </row>
    <row r="114" s="1" customFormat="1" ht="24" customHeight="1" spans="1:9">
      <c r="A114" s="4"/>
      <c r="B114" s="4"/>
      <c r="C114" s="15" t="s">
        <v>42</v>
      </c>
      <c r="D114" s="4" t="s">
        <v>11</v>
      </c>
      <c r="E114" s="4">
        <v>1</v>
      </c>
      <c r="F114" s="4">
        <f>1.5*2.1*E114</f>
        <v>3.15</v>
      </c>
      <c r="G114" s="16"/>
      <c r="H114" s="17"/>
      <c r="I114" s="18"/>
    </row>
    <row r="115" s="1" customFormat="1" ht="24" customHeight="1" spans="1:9">
      <c r="A115" s="18"/>
      <c r="B115" s="19" t="s">
        <v>13</v>
      </c>
      <c r="C115" s="19"/>
      <c r="D115" s="19"/>
      <c r="E115" s="19"/>
      <c r="F115" s="19"/>
      <c r="G115" s="19"/>
      <c r="H115" s="20"/>
      <c r="I115" s="18"/>
    </row>
    <row r="116" s="1" customFormat="1" ht="24" customHeight="1" spans="1:9">
      <c r="A116" s="21" t="s">
        <v>30</v>
      </c>
      <c r="B116" s="22"/>
      <c r="C116" s="22"/>
      <c r="D116" s="22"/>
      <c r="E116" s="22"/>
      <c r="F116" s="22"/>
      <c r="G116" s="23"/>
      <c r="H116" s="20"/>
      <c r="I116" s="18"/>
    </row>
  </sheetData>
  <mergeCells count="26">
    <mergeCell ref="A1:I1"/>
    <mergeCell ref="B15:G15"/>
    <mergeCell ref="B23:G23"/>
    <mergeCell ref="B27:G27"/>
    <mergeCell ref="B33:G33"/>
    <mergeCell ref="B38:G38"/>
    <mergeCell ref="B45:G45"/>
    <mergeCell ref="B52:G52"/>
    <mergeCell ref="B59:G59"/>
    <mergeCell ref="B66:G66"/>
    <mergeCell ref="B75:G75"/>
    <mergeCell ref="B80:G80"/>
    <mergeCell ref="B87:G87"/>
    <mergeCell ref="B92:G92"/>
    <mergeCell ref="B98:G98"/>
    <mergeCell ref="B105:G105"/>
    <mergeCell ref="B111:G111"/>
    <mergeCell ref="B115:G115"/>
    <mergeCell ref="A116:G116"/>
    <mergeCell ref="A2:A6"/>
    <mergeCell ref="B2:B6"/>
    <mergeCell ref="D2:D6"/>
    <mergeCell ref="E2:E6"/>
    <mergeCell ref="F2:F6"/>
    <mergeCell ref="G2:G6"/>
    <mergeCell ref="I2:I6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分楼栋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高凤婷</cp:lastModifiedBy>
  <dcterms:created xsi:type="dcterms:W3CDTF">2019-11-11T08:53:00Z</dcterms:created>
  <dcterms:modified xsi:type="dcterms:W3CDTF">2020-07-02T07:20:23Z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